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10" yWindow="600" windowWidth="21760" windowHeight="10240"/>
  </bookViews>
  <sheets>
    <sheet name="Rekapitulace stavby" sheetId="1" r:id="rId1"/>
    <sheet name="ELE1 - Bleskosvod" sheetId="2" r:id="rId2"/>
    <sheet name="ELE2 - Elektroinstalace" sheetId="3" r:id="rId3"/>
  </sheets>
  <definedNames>
    <definedName name="_xlnm._FilterDatabase" localSheetId="1" hidden="1">'ELE1 - Bleskosvod'!$C$136:$K$203</definedName>
    <definedName name="_xlnm._FilterDatabase" localSheetId="2" hidden="1">'ELE2 - Elektroinstalace'!$C$132:$K$184</definedName>
    <definedName name="_xlnm.Print_Titles" localSheetId="1">'ELE1 - Bleskosvod'!$136:$136</definedName>
    <definedName name="_xlnm.Print_Titles" localSheetId="2">'ELE2 - Elektroinstalace'!$132:$132</definedName>
    <definedName name="_xlnm.Print_Titles" localSheetId="0">'Rekapitulace stavby'!$92:$92</definedName>
    <definedName name="_xlnm.Print_Area" localSheetId="1">'ELE1 - Bleskosvod'!$C$4:$J$76,'ELE1 - Bleskosvod'!$C$82:$J$118,'ELE1 - Bleskosvod'!$C$124:$K$203</definedName>
    <definedName name="_xlnm.Print_Area" localSheetId="2">'ELE2 - Elektroinstalace'!$C$4:$J$76,'ELE2 - Elektroinstalace'!$C$82:$J$114,'ELE2 - Elektroinstalace'!$C$120:$K$184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84" i="3"/>
  <c r="BH184" i="3"/>
  <c r="BG184" i="3"/>
  <c r="BE184" i="3"/>
  <c r="T184" i="3"/>
  <c r="T183" i="3"/>
  <c r="T182" i="3" s="1"/>
  <c r="R184" i="3"/>
  <c r="R183" i="3"/>
  <c r="R182" i="3" s="1"/>
  <c r="P184" i="3"/>
  <c r="P183" i="3"/>
  <c r="P182" i="3" s="1"/>
  <c r="BI181" i="3"/>
  <c r="BH181" i="3"/>
  <c r="BG181" i="3"/>
  <c r="BE181" i="3"/>
  <c r="T181" i="3"/>
  <c r="T180" i="3" s="1"/>
  <c r="R181" i="3"/>
  <c r="R180" i="3" s="1"/>
  <c r="P181" i="3"/>
  <c r="P180" i="3"/>
  <c r="BI179" i="3"/>
  <c r="BH179" i="3"/>
  <c r="BG179" i="3"/>
  <c r="BE179" i="3"/>
  <c r="T179" i="3"/>
  <c r="T178" i="3" s="1"/>
  <c r="T177" i="3" s="1"/>
  <c r="R179" i="3"/>
  <c r="R178" i="3"/>
  <c r="P179" i="3"/>
  <c r="P178" i="3" s="1"/>
  <c r="P177" i="3" s="1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T135" i="3"/>
  <c r="R136" i="3"/>
  <c r="R135" i="3" s="1"/>
  <c r="P136" i="3"/>
  <c r="P135" i="3"/>
  <c r="F127" i="3"/>
  <c r="E125" i="3"/>
  <c r="F89" i="3"/>
  <c r="E87" i="3"/>
  <c r="J24" i="3"/>
  <c r="E24" i="3"/>
  <c r="J92" i="3" s="1"/>
  <c r="J23" i="3"/>
  <c r="J21" i="3"/>
  <c r="E21" i="3"/>
  <c r="J129" i="3" s="1"/>
  <c r="J20" i="3"/>
  <c r="J18" i="3"/>
  <c r="E18" i="3"/>
  <c r="F92" i="3" s="1"/>
  <c r="J17" i="3"/>
  <c r="J15" i="3"/>
  <c r="E15" i="3"/>
  <c r="F91" i="3" s="1"/>
  <c r="J14" i="3"/>
  <c r="J12" i="3"/>
  <c r="J89" i="3" s="1"/>
  <c r="E7" i="3"/>
  <c r="E85" i="3" s="1"/>
  <c r="J37" i="2"/>
  <c r="J36" i="2"/>
  <c r="AY95" i="1" s="1"/>
  <c r="J35" i="2"/>
  <c r="AX95" i="1"/>
  <c r="BI203" i="2"/>
  <c r="BH203" i="2"/>
  <c r="BG203" i="2"/>
  <c r="BE203" i="2"/>
  <c r="T203" i="2"/>
  <c r="T202" i="2" s="1"/>
  <c r="T201" i="2" s="1"/>
  <c r="R203" i="2"/>
  <c r="R202" i="2"/>
  <c r="R201" i="2"/>
  <c r="P203" i="2"/>
  <c r="P202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T195" i="2"/>
  <c r="R196" i="2"/>
  <c r="R195" i="2"/>
  <c r="P196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 s="1"/>
  <c r="R140" i="2"/>
  <c r="R139" i="2"/>
  <c r="P140" i="2"/>
  <c r="P139" i="2"/>
  <c r="F131" i="2"/>
  <c r="E129" i="2"/>
  <c r="F89" i="2"/>
  <c r="E87" i="2"/>
  <c r="J24" i="2"/>
  <c r="E24" i="2"/>
  <c r="J134" i="2" s="1"/>
  <c r="J23" i="2"/>
  <c r="J21" i="2"/>
  <c r="E21" i="2"/>
  <c r="J91" i="2"/>
  <c r="J20" i="2"/>
  <c r="J18" i="2"/>
  <c r="E18" i="2"/>
  <c r="F92" i="2" s="1"/>
  <c r="J17" i="2"/>
  <c r="J15" i="2"/>
  <c r="E15" i="2"/>
  <c r="F133" i="2"/>
  <c r="J14" i="2"/>
  <c r="J12" i="2"/>
  <c r="J131" i="2" s="1"/>
  <c r="E7" i="2"/>
  <c r="E85" i="2"/>
  <c r="L90" i="1"/>
  <c r="AM90" i="1"/>
  <c r="AM89" i="1"/>
  <c r="L89" i="1"/>
  <c r="AM87" i="1"/>
  <c r="L87" i="1"/>
  <c r="L85" i="1"/>
  <c r="L84" i="1"/>
  <c r="BK153" i="2"/>
  <c r="BK150" i="2"/>
  <c r="J143" i="2"/>
  <c r="BK181" i="3"/>
  <c r="BK179" i="3"/>
  <c r="J179" i="3"/>
  <c r="BK176" i="3"/>
  <c r="J175" i="3"/>
  <c r="BK174" i="3"/>
  <c r="BK173" i="3"/>
  <c r="BK172" i="3"/>
  <c r="BK171" i="3"/>
  <c r="J171" i="3"/>
  <c r="BK170" i="3"/>
  <c r="J170" i="3"/>
  <c r="J169" i="3"/>
  <c r="J168" i="3"/>
  <c r="BK167" i="3"/>
  <c r="J166" i="3"/>
  <c r="BK161" i="3"/>
  <c r="BK160" i="3"/>
  <c r="BK158" i="3"/>
  <c r="J155" i="3"/>
  <c r="BK154" i="3"/>
  <c r="J153" i="3"/>
  <c r="BK151" i="3"/>
  <c r="BK150" i="3"/>
  <c r="BK148" i="3"/>
  <c r="J147" i="3"/>
  <c r="BK145" i="3"/>
  <c r="J142" i="3"/>
  <c r="BK136" i="3"/>
  <c r="BK203" i="2"/>
  <c r="BK200" i="2"/>
  <c r="BK199" i="2"/>
  <c r="J196" i="2"/>
  <c r="BK193" i="2"/>
  <c r="BK190" i="2"/>
  <c r="BK189" i="2"/>
  <c r="J186" i="2"/>
  <c r="BK184" i="2"/>
  <c r="BK183" i="2"/>
  <c r="BK178" i="2"/>
  <c r="J175" i="2"/>
  <c r="BK174" i="2"/>
  <c r="BK173" i="2"/>
  <c r="BK171" i="2"/>
  <c r="BK170" i="2"/>
  <c r="BK168" i="2"/>
  <c r="BK164" i="2"/>
  <c r="BK163" i="2"/>
  <c r="J161" i="2"/>
  <c r="J157" i="2"/>
  <c r="J156" i="2"/>
  <c r="BK155" i="2"/>
  <c r="BK154" i="2"/>
  <c r="J146" i="2"/>
  <c r="BK143" i="2"/>
  <c r="BK140" i="2"/>
  <c r="BK160" i="2"/>
  <c r="BK159" i="2"/>
  <c r="J147" i="2"/>
  <c r="J140" i="2"/>
  <c r="J181" i="3"/>
  <c r="BK169" i="3"/>
  <c r="BK168" i="3"/>
  <c r="J164" i="3"/>
  <c r="J163" i="3"/>
  <c r="J158" i="3"/>
  <c r="BK157" i="3"/>
  <c r="BK155" i="3"/>
  <c r="BK153" i="3"/>
  <c r="J150" i="3"/>
  <c r="BK147" i="3"/>
  <c r="J144" i="3"/>
  <c r="BK142" i="3"/>
  <c r="J141" i="3"/>
  <c r="J139" i="3"/>
  <c r="J138" i="3"/>
  <c r="J136" i="3"/>
  <c r="J203" i="2"/>
  <c r="J199" i="2"/>
  <c r="J198" i="2"/>
  <c r="J192" i="2"/>
  <c r="J190" i="2"/>
  <c r="BK187" i="2"/>
  <c r="BK186" i="2"/>
  <c r="J184" i="2"/>
  <c r="J183" i="2"/>
  <c r="BK181" i="2"/>
  <c r="BK180" i="2"/>
  <c r="J177" i="2"/>
  <c r="J174" i="2"/>
  <c r="J173" i="2"/>
  <c r="J170" i="2"/>
  <c r="BK169" i="2"/>
  <c r="J168" i="2"/>
  <c r="J167" i="2"/>
  <c r="BK165" i="2"/>
  <c r="J163" i="2"/>
  <c r="BK161" i="2"/>
  <c r="J159" i="2"/>
  <c r="BK156" i="2"/>
  <c r="J154" i="2"/>
  <c r="BK142" i="2"/>
  <c r="BK157" i="2"/>
  <c r="J155" i="2"/>
  <c r="BK151" i="2"/>
  <c r="J151" i="2"/>
  <c r="J149" i="2"/>
  <c r="J142" i="2"/>
  <c r="J153" i="2"/>
  <c r="BK144" i="2"/>
  <c r="BK149" i="2"/>
  <c r="BK147" i="2"/>
  <c r="BK184" i="3"/>
  <c r="J184" i="3"/>
  <c r="J176" i="3"/>
  <c r="BK175" i="3"/>
  <c r="J174" i="3"/>
  <c r="J173" i="3"/>
  <c r="J172" i="3"/>
  <c r="J167" i="3"/>
  <c r="BK166" i="3"/>
  <c r="BK164" i="3"/>
  <c r="BK163" i="3"/>
  <c r="J161" i="3"/>
  <c r="J160" i="3"/>
  <c r="J157" i="3"/>
  <c r="J154" i="3"/>
  <c r="J151" i="3"/>
  <c r="J148" i="3"/>
  <c r="J145" i="3"/>
  <c r="BK144" i="3"/>
  <c r="BK141" i="3"/>
  <c r="BK139" i="3"/>
  <c r="BK138" i="3"/>
  <c r="J200" i="2"/>
  <c r="BK198" i="2"/>
  <c r="BK196" i="2"/>
  <c r="J193" i="2"/>
  <c r="BK192" i="2"/>
  <c r="J189" i="2"/>
  <c r="J187" i="2"/>
  <c r="J181" i="2"/>
  <c r="J180" i="2"/>
  <c r="J178" i="2"/>
  <c r="BK177" i="2"/>
  <c r="BK175" i="2"/>
  <c r="J171" i="2"/>
  <c r="J169" i="2"/>
  <c r="BK167" i="2"/>
  <c r="J165" i="2"/>
  <c r="J164" i="2"/>
  <c r="J160" i="2"/>
  <c r="J150" i="2"/>
  <c r="BK146" i="2"/>
  <c r="J144" i="2"/>
  <c r="AS94" i="1"/>
  <c r="R177" i="3" l="1"/>
  <c r="P141" i="2"/>
  <c r="P145" i="2"/>
  <c r="BK148" i="2"/>
  <c r="J148" i="2"/>
  <c r="J101" i="2" s="1"/>
  <c r="R148" i="2"/>
  <c r="P152" i="2"/>
  <c r="BK158" i="2"/>
  <c r="J158" i="2"/>
  <c r="J103" i="2" s="1"/>
  <c r="R158" i="2"/>
  <c r="P162" i="2"/>
  <c r="T162" i="2"/>
  <c r="T166" i="2"/>
  <c r="T172" i="2"/>
  <c r="T176" i="2"/>
  <c r="T179" i="2"/>
  <c r="T182" i="2"/>
  <c r="R185" i="2"/>
  <c r="P188" i="2"/>
  <c r="BK191" i="2"/>
  <c r="J191" i="2"/>
  <c r="J112" i="2"/>
  <c r="T191" i="2"/>
  <c r="P197" i="2"/>
  <c r="P194" i="2" s="1"/>
  <c r="P162" i="3"/>
  <c r="BK137" i="3"/>
  <c r="J137" i="3" s="1"/>
  <c r="J99" i="3" s="1"/>
  <c r="P137" i="3"/>
  <c r="R137" i="3"/>
  <c r="T137" i="3"/>
  <c r="BK140" i="3"/>
  <c r="J140" i="3" s="1"/>
  <c r="J100" i="3" s="1"/>
  <c r="P140" i="3"/>
  <c r="R140" i="3"/>
  <c r="T140" i="3"/>
  <c r="BK143" i="3"/>
  <c r="J143" i="3"/>
  <c r="J101" i="3"/>
  <c r="R146" i="3"/>
  <c r="T146" i="3"/>
  <c r="BK149" i="3"/>
  <c r="J149" i="3" s="1"/>
  <c r="J103" i="3" s="1"/>
  <c r="P149" i="3"/>
  <c r="R149" i="3"/>
  <c r="T149" i="3"/>
  <c r="T134" i="3" s="1"/>
  <c r="T133" i="3" s="1"/>
  <c r="BK152" i="3"/>
  <c r="J152" i="3"/>
  <c r="J104" i="3"/>
  <c r="P152" i="3"/>
  <c r="R152" i="3"/>
  <c r="T152" i="3"/>
  <c r="BK156" i="3"/>
  <c r="J156" i="3"/>
  <c r="J105" i="3" s="1"/>
  <c r="P156" i="3"/>
  <c r="R156" i="3"/>
  <c r="T156" i="3"/>
  <c r="BK159" i="3"/>
  <c r="J159" i="3"/>
  <c r="J106" i="3"/>
  <c r="P159" i="3"/>
  <c r="R159" i="3"/>
  <c r="T159" i="3"/>
  <c r="R162" i="3"/>
  <c r="T143" i="3"/>
  <c r="BK146" i="3"/>
  <c r="J146" i="3"/>
  <c r="J102" i="3"/>
  <c r="P146" i="3"/>
  <c r="T165" i="3"/>
  <c r="R165" i="3"/>
  <c r="R141" i="2"/>
  <c r="R138" i="2" s="1"/>
  <c r="R137" i="2" s="1"/>
  <c r="BK145" i="2"/>
  <c r="J145" i="2"/>
  <c r="J100" i="2"/>
  <c r="R145" i="2"/>
  <c r="P148" i="2"/>
  <c r="BK152" i="2"/>
  <c r="J152" i="2" s="1"/>
  <c r="J102" i="2" s="1"/>
  <c r="R152" i="2"/>
  <c r="P158" i="2"/>
  <c r="BK162" i="2"/>
  <c r="J162" i="2" s="1"/>
  <c r="J104" i="2" s="1"/>
  <c r="BK166" i="2"/>
  <c r="J166" i="2" s="1"/>
  <c r="J105" i="2" s="1"/>
  <c r="R166" i="2"/>
  <c r="P172" i="2"/>
  <c r="BK176" i="2"/>
  <c r="J176" i="2" s="1"/>
  <c r="J107" i="2" s="1"/>
  <c r="R176" i="2"/>
  <c r="P179" i="2"/>
  <c r="BK182" i="2"/>
  <c r="J182" i="2"/>
  <c r="J109" i="2"/>
  <c r="R182" i="2"/>
  <c r="P185" i="2"/>
  <c r="BK188" i="2"/>
  <c r="J188" i="2"/>
  <c r="J111" i="2" s="1"/>
  <c r="R188" i="2"/>
  <c r="R191" i="2"/>
  <c r="R197" i="2"/>
  <c r="R194" i="2"/>
  <c r="P165" i="3"/>
  <c r="BK162" i="3"/>
  <c r="J162" i="3"/>
  <c r="J107" i="3" s="1"/>
  <c r="BK141" i="2"/>
  <c r="J141" i="2"/>
  <c r="J99" i="2"/>
  <c r="T141" i="2"/>
  <c r="T138" i="2" s="1"/>
  <c r="T137" i="2" s="1"/>
  <c r="T145" i="2"/>
  <c r="T148" i="2"/>
  <c r="T152" i="2"/>
  <c r="T158" i="2"/>
  <c r="R162" i="2"/>
  <c r="P166" i="2"/>
  <c r="P138" i="2" s="1"/>
  <c r="BK172" i="2"/>
  <c r="J172" i="2"/>
  <c r="J106" i="2"/>
  <c r="R172" i="2"/>
  <c r="P176" i="2"/>
  <c r="BK179" i="2"/>
  <c r="J179" i="2"/>
  <c r="J108" i="2"/>
  <c r="R179" i="2"/>
  <c r="P182" i="2"/>
  <c r="BK185" i="2"/>
  <c r="J185" i="2" s="1"/>
  <c r="J110" i="2" s="1"/>
  <c r="T185" i="2"/>
  <c r="T188" i="2"/>
  <c r="P191" i="2"/>
  <c r="BK197" i="2"/>
  <c r="J197" i="2"/>
  <c r="J115" i="2"/>
  <c r="T197" i="2"/>
  <c r="T194" i="2"/>
  <c r="T162" i="3"/>
  <c r="P143" i="3"/>
  <c r="P134" i="3" s="1"/>
  <c r="P133" i="3" s="1"/>
  <c r="AU96" i="1" s="1"/>
  <c r="R143" i="3"/>
  <c r="R134" i="3" s="1"/>
  <c r="R133" i="3" s="1"/>
  <c r="BK165" i="3"/>
  <c r="J165" i="3"/>
  <c r="J108" i="3"/>
  <c r="J92" i="2"/>
  <c r="F134" i="2"/>
  <c r="BF155" i="2"/>
  <c r="BF159" i="2"/>
  <c r="BF160" i="2"/>
  <c r="BF164" i="2"/>
  <c r="BF165" i="2"/>
  <c r="BF167" i="2"/>
  <c r="BF169" i="2"/>
  <c r="BF173" i="2"/>
  <c r="BF175" i="2"/>
  <c r="BF183" i="2"/>
  <c r="BF189" i="2"/>
  <c r="BF190" i="2"/>
  <c r="BF196" i="2"/>
  <c r="BF199" i="2"/>
  <c r="J91" i="3"/>
  <c r="E123" i="3"/>
  <c r="J127" i="3"/>
  <c r="F130" i="3"/>
  <c r="BF136" i="3"/>
  <c r="BF139" i="3"/>
  <c r="BF141" i="3"/>
  <c r="BF142" i="3"/>
  <c r="BF148" i="3"/>
  <c r="BF151" i="3"/>
  <c r="BF154" i="3"/>
  <c r="BF157" i="3"/>
  <c r="BF164" i="3"/>
  <c r="BF171" i="3"/>
  <c r="BF172" i="3"/>
  <c r="BF173" i="3"/>
  <c r="BF184" i="3"/>
  <c r="BK135" i="3"/>
  <c r="J135" i="3"/>
  <c r="J98" i="3"/>
  <c r="E127" i="2"/>
  <c r="BF140" i="2"/>
  <c r="BK178" i="3"/>
  <c r="J178" i="3"/>
  <c r="J110" i="3" s="1"/>
  <c r="BK180" i="3"/>
  <c r="J180" i="3"/>
  <c r="J111" i="3"/>
  <c r="J89" i="2"/>
  <c r="J133" i="2"/>
  <c r="BF146" i="2"/>
  <c r="BF150" i="2"/>
  <c r="BF153" i="2"/>
  <c r="BK183" i="3"/>
  <c r="J183" i="3"/>
  <c r="J113" i="3"/>
  <c r="F91" i="2"/>
  <c r="BF143" i="2"/>
  <c r="BF147" i="2"/>
  <c r="BF149" i="2"/>
  <c r="BF157" i="2"/>
  <c r="BF170" i="2"/>
  <c r="BF174" i="2"/>
  <c r="BF177" i="2"/>
  <c r="BF178" i="2"/>
  <c r="BF184" i="2"/>
  <c r="BF187" i="2"/>
  <c r="BF192" i="2"/>
  <c r="BF198" i="2"/>
  <c r="BF200" i="2"/>
  <c r="F129" i="3"/>
  <c r="J130" i="3"/>
  <c r="BF144" i="3"/>
  <c r="BF145" i="3"/>
  <c r="BF147" i="3"/>
  <c r="BF150" i="3"/>
  <c r="BF153" i="3"/>
  <c r="BF155" i="3"/>
  <c r="BF158" i="3"/>
  <c r="BF160" i="3"/>
  <c r="BF166" i="3"/>
  <c r="BF167" i="3"/>
  <c r="BF168" i="3"/>
  <c r="BF142" i="2"/>
  <c r="BF144" i="2"/>
  <c r="BF151" i="2"/>
  <c r="BF156" i="2"/>
  <c r="BF161" i="2"/>
  <c r="BF163" i="2"/>
  <c r="BF168" i="2"/>
  <c r="BF171" i="2"/>
  <c r="BF180" i="2"/>
  <c r="BF181" i="2"/>
  <c r="BF186" i="2"/>
  <c r="BF193" i="2"/>
  <c r="BF203" i="2"/>
  <c r="BK139" i="2"/>
  <c r="BK138" i="2" s="1"/>
  <c r="BK195" i="2"/>
  <c r="J195" i="2"/>
  <c r="J114" i="2" s="1"/>
  <c r="BK202" i="2"/>
  <c r="J202" i="2"/>
  <c r="J117" i="2"/>
  <c r="BF138" i="3"/>
  <c r="BF161" i="3"/>
  <c r="BF163" i="3"/>
  <c r="BF169" i="3"/>
  <c r="BF170" i="3"/>
  <c r="BF174" i="3"/>
  <c r="BF175" i="3"/>
  <c r="BF176" i="3"/>
  <c r="BF179" i="3"/>
  <c r="BF181" i="3"/>
  <c r="BF154" i="2"/>
  <c r="F37" i="3"/>
  <c r="BD96" i="1" s="1"/>
  <c r="F33" i="2"/>
  <c r="AZ95" i="1"/>
  <c r="F36" i="2"/>
  <c r="BC95" i="1"/>
  <c r="F35" i="3"/>
  <c r="BB96" i="1"/>
  <c r="F33" i="3"/>
  <c r="AZ96" i="1" s="1"/>
  <c r="J33" i="2"/>
  <c r="AV95" i="1"/>
  <c r="F35" i="2"/>
  <c r="BB95" i="1"/>
  <c r="J33" i="3"/>
  <c r="AV96" i="1"/>
  <c r="F37" i="2"/>
  <c r="BD95" i="1" s="1"/>
  <c r="F36" i="3"/>
  <c r="BC96" i="1"/>
  <c r="P137" i="2" l="1"/>
  <c r="AU95" i="1"/>
  <c r="AU94" i="1" s="1"/>
  <c r="BK134" i="3"/>
  <c r="J134" i="3" s="1"/>
  <c r="J97" i="3" s="1"/>
  <c r="BK177" i="3"/>
  <c r="J177" i="3" s="1"/>
  <c r="J109" i="3" s="1"/>
  <c r="BK182" i="3"/>
  <c r="J182" i="3"/>
  <c r="J112" i="3"/>
  <c r="J138" i="2"/>
  <c r="J97" i="2"/>
  <c r="J139" i="2"/>
  <c r="J98" i="2" s="1"/>
  <c r="BK194" i="2"/>
  <c r="J194" i="2"/>
  <c r="J113" i="2"/>
  <c r="BK201" i="2"/>
  <c r="J201" i="2" s="1"/>
  <c r="J116" i="2" s="1"/>
  <c r="F34" i="2"/>
  <c r="BA95" i="1"/>
  <c r="BD94" i="1"/>
  <c r="W33" i="1"/>
  <c r="F34" i="3"/>
  <c r="BA96" i="1" s="1"/>
  <c r="J34" i="3"/>
  <c r="AW96" i="1"/>
  <c r="AT96" i="1" s="1"/>
  <c r="BB94" i="1"/>
  <c r="W31" i="1"/>
  <c r="AZ94" i="1"/>
  <c r="AV94" i="1"/>
  <c r="AK29" i="1" s="1"/>
  <c r="J34" i="2"/>
  <c r="AW95" i="1"/>
  <c r="AT95" i="1" s="1"/>
  <c r="BC94" i="1"/>
  <c r="AY94" i="1"/>
  <c r="BK137" i="2" l="1"/>
  <c r="J137" i="2" s="1"/>
  <c r="J30" i="2" s="1"/>
  <c r="AG95" i="1" s="1"/>
  <c r="AN95" i="1" s="1"/>
  <c r="BK133" i="3"/>
  <c r="J133" i="3"/>
  <c r="J96" i="3"/>
  <c r="BA94" i="1"/>
  <c r="AW94" i="1"/>
  <c r="AK30" i="1"/>
  <c r="W32" i="1"/>
  <c r="AX94" i="1"/>
  <c r="W29" i="1"/>
  <c r="J39" i="2" l="1"/>
  <c r="J96" i="2"/>
  <c r="J30" i="3"/>
  <c r="AG96" i="1"/>
  <c r="AN96" i="1" s="1"/>
  <c r="W30" i="1"/>
  <c r="AT94" i="1"/>
  <c r="J39" i="3" l="1"/>
  <c r="AG94" i="1"/>
  <c r="AN94" i="1"/>
  <c r="AK26" i="1" l="1"/>
  <c r="AK35" i="1" s="1"/>
</calcChain>
</file>

<file path=xl/sharedStrings.xml><?xml version="1.0" encoding="utf-8"?>
<sst xmlns="http://schemas.openxmlformats.org/spreadsheetml/2006/main" count="1752" uniqueCount="463">
  <si>
    <t>Export Komplet</t>
  </si>
  <si>
    <t/>
  </si>
  <si>
    <t>2.0</t>
  </si>
  <si>
    <t>ZAMOK</t>
  </si>
  <si>
    <t>False</t>
  </si>
  <si>
    <t>{0a1ccbd9-ffd4-4303-bad8-e1df74a4f07f}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</si>
  <si>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</si>
  <si>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</si>
  <si>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</si>
  <si>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</si>
  <si>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</si>
  <si>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</si>
  <si>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</si>
  <si>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</si>
  <si>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7200906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</si>
  <si>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</si>
  <si>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</si>
  <si>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Snižování energetické náročnosti panelového domu ČSA 22, Šumperk</t>
  </si>
  <si>
    <t>0,1</t>
  </si>
  <si>
    <t>KSO:</t>
  </si>
  <si>
    <t>CC-CZ:</t>
  </si>
  <si>
    <t>1</t>
  </si>
  <si>
    <t>Místo:</t>
  </si>
  <si>
    <t>Šumperk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</si>
  <si>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</si>
  <si>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</si>
  <si>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</si>
  <si>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</si>
  <si>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</si>
  <si>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</si>
  <si>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</si>
  <si>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</si>
  <si>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</si>
  <si>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</si>
  <si>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PVLK PROJECT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</si>
  <si>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</si>
  <si>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</si>
  <si>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</si>
  <si>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</si>
  <si>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</si>
  <si>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</si>
  <si>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</si>
  <si>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</si>
  <si>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</si>
  <si>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</si>
  <si>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</si>
  <si>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</si>
  <si>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</si>
  <si>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</si>
  <si>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</si>
  <si>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</si>
  <si>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</si>
  <si>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</si>
  <si>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</si>
  <si>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</si>
  <si>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</si>
  <si>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</si>
  <si>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</si>
  <si>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</si>
  <si>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</si>
  <si>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</si>
  <si>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</si>
  <si>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</si>
  <si>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</si>
  <si>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</si>
  <si>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</si>
  <si>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</si>
  <si>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</si>
  <si>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</si>
  <si>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</si>
  <si>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</si>
  <si>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</si>
  <si>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</si>
  <si>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</si>
  <si>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</si>
  <si>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</si>
  <si>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</si>
  <si>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</si>
  <si>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</si>
  <si>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</si>
  <si>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</si>
  <si>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</si>
  <si>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</si>
  <si>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ELE1</t>
  </si>
  <si>
    <t>Bleskosvod</t>
  </si>
  <si>
    <t>STA</t>
  </si>
  <si>
    <t>{4ab3c2b0-5a35-4958-9c72-d9a3829f5ce8}</t>
  </si>
  <si>
    <t>ELE2</t>
  </si>
  <si>
    <t>Elektroinstalace</t>
  </si>
  <si>
    <t>{54ab37ed-a5a2-4f5f-a19c-908e69f1aae7}</t>
  </si>
  <si>
    <t>KRYCÍ LIST SOUPISU PRACÍ</t>
  </si>
  <si>
    <t>Objekt:</t>
  </si>
  <si>
    <t>ELE1 - Bleskosvod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</si>
  <si>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</si>
  <si>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</si>
  <si>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</si>
  <si>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</si>
  <si>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</si>
  <si>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</si>
  <si>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740 - Elektromontáže - zkoušky a revize</t>
  </si>
  <si>
    <t xml:space="preserve">    741-UZZ-FE30 - Pásek FeZn 30/4 v zemi - V průmyslové zástavbě</t>
  </si>
  <si>
    <t xml:space="preserve">    741-UZP-FE10 - Drát FeZn D10 s izolací z PVC v zemi - V průmyslové zástavbě</t>
  </si>
  <si>
    <t xml:space="preserve">    741-JVS-AL11 - Vodič AlMgSi 8 na plechovou atiku</t>
  </si>
  <si>
    <t xml:space="preserve">    741-JVS-AL10 - Vodič AlMgSi 8 na na izolačních držácích 675mm s beton. podpěrou</t>
  </si>
  <si>
    <t xml:space="preserve">    741-JVS-AL05 - Vodič AlMgSi 8 na ploché střeše, na betonových podpěrách</t>
  </si>
  <si>
    <t xml:space="preserve">    741-JVS-AL55 - Vodič AlMgSi 8 na stěnu, včetně podpěr</t>
  </si>
  <si>
    <t xml:space="preserve">    741-JTH-JT33 - JT3 - Jímací tyč, L=3000 mm do betonového podstavce</t>
  </si>
  <si>
    <t xml:space="preserve">    741-OUH-AA01 - OU - Ochranný úhelník</t>
  </si>
  <si>
    <t xml:space="preserve">    741-SHR-SS01 - SS1 - Svorka spojovací pro FeZn D= 8-10mm</t>
  </si>
  <si>
    <t xml:space="preserve">    741-SHR-SZ01 - SZ1 -Svorka zkušební nerezová</t>
  </si>
  <si>
    <t xml:space="preserve">    741-SHR-SP01 - SP1 - Svorka připojovací</t>
  </si>
  <si>
    <t xml:space="preserve">    741-STO-HR01 - Štítek označení svodu a uzemnění</t>
  </si>
  <si>
    <t xml:space="preserve">    749-PRL-AA01 - Přeložky a demontážní práce</t>
  </si>
  <si>
    <t xml:space="preserve">    749-PSM-AA01 - Montážní práce podružného a spojovacího materiálu</t>
  </si>
  <si>
    <t>M - Práce a dodávky M</t>
  </si>
  <si>
    <t xml:space="preserve">    22-M - Montáže technologických zařízení pro dopravní stavby</t>
  </si>
  <si>
    <t xml:space="preserve">    46-M-VYK-AA25 - Výkop šíře 35cm, hloubky 70cm, zemina třídy 4</t>
  </si>
  <si>
    <t>HZS - Hodinové zúčtovací sazby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</si>
  <si>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</si>
  <si>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</si>
  <si>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</si>
  <si>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</si>
  <si>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</si>
  <si>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</si>
  <si>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</si>
  <si>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</si>
  <si>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</si>
  <si>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</si>
  <si>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</si>
  <si>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</si>
  <si>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</si>
  <si>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</si>
  <si>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</si>
  <si>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</si>
  <si>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</si>
  <si>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</si>
  <si>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740</t>
  </si>
  <si>
    <t>Elektromontáže - zkoušky a revize</t>
  </si>
  <si>
    <t>K</t>
  </si>
  <si>
    <t>741810002</t>
  </si>
  <si>
    <t>Celková prohlídka elektrického rozvodu a zařízení do 500 000,- Kč</t>
  </si>
  <si>
    <t>kus</t>
  </si>
  <si>
    <t>16</t>
  </si>
  <si>
    <t>1062294805</t>
  </si>
  <si>
    <t>741-UZZ-FE30</t>
  </si>
  <si>
    <t>Pásek FeZn 30/4 v zemi - V průmyslové zástavbě</t>
  </si>
  <si>
    <t>58</t>
  </si>
  <si>
    <t>741410022</t>
  </si>
  <si>
    <t>Montáž vodič uzemňovací pásek průřezu do 120 mm2 v průmyslové výstavbě v zemi</t>
  </si>
  <si>
    <t>m</t>
  </si>
  <si>
    <t>-89494071</t>
  </si>
  <si>
    <t>59</t>
  </si>
  <si>
    <t>M</t>
  </si>
  <si>
    <t>ELT10.074.580</t>
  </si>
  <si>
    <t>Pásek ocelový FeZn 30/4</t>
  </si>
  <si>
    <t>KG</t>
  </si>
  <si>
    <t>32</t>
  </si>
  <si>
    <t>2017353041</t>
  </si>
  <si>
    <t>60</t>
  </si>
  <si>
    <t>BIPOL BILAK ZN01</t>
  </si>
  <si>
    <t>Zinková barva k nátěrům ocelových předmětů a konstrukcí vystavených agresivnímu prostředí</t>
  </si>
  <si>
    <t>-1441010041</t>
  </si>
  <si>
    <t>741-UZP-FE10</t>
  </si>
  <si>
    <t>Drát FeZn D10 s izolací z PVC v zemi - V průmyslové zástavbě</t>
  </si>
  <si>
    <t>61</t>
  </si>
  <si>
    <t>741410042</t>
  </si>
  <si>
    <t>Montáž vodič uzemňovací drát nebo lano D do 10 mm v průmysl výstavbě</t>
  </si>
  <si>
    <t>-1469670776</t>
  </si>
  <si>
    <t>62</t>
  </si>
  <si>
    <t>ELT10.343.768</t>
  </si>
  <si>
    <t>Drát ocelový FeZn průměr 10mm, (0,62kg/1m) s izolací z PVC (černý)</t>
  </si>
  <si>
    <t>2035331114</t>
  </si>
  <si>
    <t>741-JVS-AL11</t>
  </si>
  <si>
    <t>Vodič AlMgSi 8 na plechovou atiku</t>
  </si>
  <si>
    <t>66</t>
  </si>
  <si>
    <t>741420002</t>
  </si>
  <si>
    <t>Montáž drát nebo lano hromosvodné svodové D přes 10mm s podpěrou</t>
  </si>
  <si>
    <t>-867383236</t>
  </si>
  <si>
    <t>67</t>
  </si>
  <si>
    <t>ELT10.608.291</t>
  </si>
  <si>
    <t>AlMgSi 8 T/4 - Drát uzemňovací, měkký, průměr 8mm/50mm2, 1m=0,135kg 1kg=7,40m</t>
  </si>
  <si>
    <t>1108358640</t>
  </si>
  <si>
    <t>68</t>
  </si>
  <si>
    <t>VLT68500697</t>
  </si>
  <si>
    <t>PV s držákem pro Rd 8mm na plechové střechy se zakulaceným stojatým falcem. Rozsah upnutí do D 20mm, výška podpěry je 20mm</t>
  </si>
  <si>
    <t>KS</t>
  </si>
  <si>
    <t>527288456</t>
  </si>
  <si>
    <t>741-JVS-AL10</t>
  </si>
  <si>
    <t>Vodič AlMgSi 8 na na izolačních držácích 675mm s beton. podpěrou</t>
  </si>
  <si>
    <t>69</t>
  </si>
  <si>
    <t>-332124998</t>
  </si>
  <si>
    <t>70</t>
  </si>
  <si>
    <t>-594488714</t>
  </si>
  <si>
    <t>71</t>
  </si>
  <si>
    <t>PVL0125899</t>
  </si>
  <si>
    <t>DEHNiso-distanční vzpěra 675mm, držák DEHNgrip, pro D=8mm</t>
  </si>
  <si>
    <t>1073182875</t>
  </si>
  <si>
    <t>72</t>
  </si>
  <si>
    <t>ELT10.341.839</t>
  </si>
  <si>
    <t>Betonový podstavec 8,5 kg, C45/55 s madlem a klínkem, D 240 mm H 90 mm</t>
  </si>
  <si>
    <t>-128297153</t>
  </si>
  <si>
    <t>73</t>
  </si>
  <si>
    <t>ELT10.342.546</t>
  </si>
  <si>
    <t>Podložka plastová D 280 mm černá, pod betonový podstavec</t>
  </si>
  <si>
    <t>-243498394</t>
  </si>
  <si>
    <t>741-JVS-AL05</t>
  </si>
  <si>
    <t>Vodič AlMgSi 8 na ploché střeše, na betonových podpěrách</t>
  </si>
  <si>
    <t>43</t>
  </si>
  <si>
    <t>490438606</t>
  </si>
  <si>
    <t>44</t>
  </si>
  <si>
    <t>1740459009</t>
  </si>
  <si>
    <t>45</t>
  </si>
  <si>
    <t>ELT10.342.030</t>
  </si>
  <si>
    <t>PV plastová, s dvěma volnými úchyty a betonovou zátěží 1kg, pro Rd 8</t>
  </si>
  <si>
    <t>-1079957498</t>
  </si>
  <si>
    <t>741-JVS-AL55</t>
  </si>
  <si>
    <t>Vodič AlMgSi 8 na stěnu, včetně podpěr</t>
  </si>
  <si>
    <t>7</t>
  </si>
  <si>
    <t>437829515</t>
  </si>
  <si>
    <t>8</t>
  </si>
  <si>
    <t>81695925</t>
  </si>
  <si>
    <t>9</t>
  </si>
  <si>
    <t>ETE10.342.773</t>
  </si>
  <si>
    <t>PV s příchytkou, s vrutem a hmoždinkou 7 x 180 mm, materiál základny z odlitku Zn, materilál příložky FeZn Rd, pro drát o průměru 7-10mm</t>
  </si>
  <si>
    <t>-105257617</t>
  </si>
  <si>
    <t>741-JTH-JT33</t>
  </si>
  <si>
    <t>JT3 - Jímací tyč, L=3000 mm do betonového podstavce</t>
  </si>
  <si>
    <t>53</t>
  </si>
  <si>
    <t>741430005</t>
  </si>
  <si>
    <t>Montáž tyč jímací délky do 3 m na stojan</t>
  </si>
  <si>
    <t>-1341196790</t>
  </si>
  <si>
    <t>54</t>
  </si>
  <si>
    <t>741420054</t>
  </si>
  <si>
    <t>Montáž vedení hromosvodné-tvarování prvku</t>
  </si>
  <si>
    <t>372096579</t>
  </si>
  <si>
    <t>55</t>
  </si>
  <si>
    <t>DHN105530</t>
  </si>
  <si>
    <t>Jímací tyč AL, průměr 22/16/10 mm, L=3000 mm,  s třínohým stativem R 320 mm, materiál stojanu FeZn</t>
  </si>
  <si>
    <t>-1716878182</t>
  </si>
  <si>
    <t>56</t>
  </si>
  <si>
    <t>-494809176</t>
  </si>
  <si>
    <t>57</t>
  </si>
  <si>
    <t>1284297108</t>
  </si>
  <si>
    <t>741-OUH-AA01</t>
  </si>
  <si>
    <t>OU - Ochranný úhelník</t>
  </si>
  <si>
    <t>46</t>
  </si>
  <si>
    <t>741420051</t>
  </si>
  <si>
    <t>Montáž vedení hromosvodné-úhelník nebo trubka s držáky do zdiva</t>
  </si>
  <si>
    <t>-913079824</t>
  </si>
  <si>
    <t>47</t>
  </si>
  <si>
    <t>ELT10.046.505</t>
  </si>
  <si>
    <t>Ochranný úhelník, FeZn, 30x30mm, L=1700 mm</t>
  </si>
  <si>
    <t>212993983</t>
  </si>
  <si>
    <t>48</t>
  </si>
  <si>
    <t>ELT10.596.334</t>
  </si>
  <si>
    <t>Držák ochranného úhelníku na stěnu, FeZn</t>
  </si>
  <si>
    <t>-1881110795</t>
  </si>
  <si>
    <t>741-SHR-SS01</t>
  </si>
  <si>
    <t>SS1 - Svorka spojovací pro FeZn D= 8-10mm</t>
  </si>
  <si>
    <t>741420021</t>
  </si>
  <si>
    <t>Montáž svorka hromosvodná se 2 šrouby</t>
  </si>
  <si>
    <t>-133574944</t>
  </si>
  <si>
    <t>17</t>
  </si>
  <si>
    <t>ELT10.046.769</t>
  </si>
  <si>
    <t>SS - Svorka spojovací FeZn, pro průměr vodiče 8-10mm, 2x šroub se šestihrannou hlavou</t>
  </si>
  <si>
    <t>2191790</t>
  </si>
  <si>
    <t>741-SHR-SZ01</t>
  </si>
  <si>
    <t>SZ1 -Svorka zkušební nerezová</t>
  </si>
  <si>
    <t>49</t>
  </si>
  <si>
    <t>-1294766276</t>
  </si>
  <si>
    <t>50</t>
  </si>
  <si>
    <t>ELT10.046.559</t>
  </si>
  <si>
    <t>SZ - Svorka zkušební nerez V2A, s destičkou, Rd 7-10</t>
  </si>
  <si>
    <t>-828502235</t>
  </si>
  <si>
    <t>741-SHR-SP01</t>
  </si>
  <si>
    <t>SP1 - Svorka připojovací</t>
  </si>
  <si>
    <t>51</t>
  </si>
  <si>
    <t>-1590643168</t>
  </si>
  <si>
    <t>52</t>
  </si>
  <si>
    <t>ELT10.341.549</t>
  </si>
  <si>
    <t>SP - Svorka připojovací, rozsah Rd 5-18mm, NEREZ V2A</t>
  </si>
  <si>
    <t>2145133865</t>
  </si>
  <si>
    <t>741-STO-HR01</t>
  </si>
  <si>
    <t>Štítek označení svodu a uzemnění</t>
  </si>
  <si>
    <t>18</t>
  </si>
  <si>
    <t>741420083</t>
  </si>
  <si>
    <t>Montáž vedení hromosvodné-štítek k označení svodu</t>
  </si>
  <si>
    <t>-227621429</t>
  </si>
  <si>
    <t>19</t>
  </si>
  <si>
    <t>DHN481 0xx</t>
  </si>
  <si>
    <t>Označovací štítek Al s vyraženým číslem pro Rd 7-10/Fl 30</t>
  </si>
  <si>
    <t>-1842471287</t>
  </si>
  <si>
    <t>749-PRL-AA01</t>
  </si>
  <si>
    <t>Přeložky a demontážní práce</t>
  </si>
  <si>
    <t>28</t>
  </si>
  <si>
    <t>HZS2221</t>
  </si>
  <si>
    <t>Hodinová zúčtovací sazba elektrikář</t>
  </si>
  <si>
    <t>hod</t>
  </si>
  <si>
    <t>512</t>
  </si>
  <si>
    <t>-1273875138</t>
  </si>
  <si>
    <t>29</t>
  </si>
  <si>
    <t>PRL7200906-A1-NN</t>
  </si>
  <si>
    <t>Materiál související s přeložkami, včetně ostatního příslušenství</t>
  </si>
  <si>
    <t>SET</t>
  </si>
  <si>
    <t>-302562737</t>
  </si>
  <si>
    <t>749-PSM-AA01</t>
  </si>
  <si>
    <t>Montážní práce podružného a spojovacího materiálu</t>
  </si>
  <si>
    <t>30</t>
  </si>
  <si>
    <t>-957252637</t>
  </si>
  <si>
    <t>31</t>
  </si>
  <si>
    <t>PSM7200906-A1-NN</t>
  </si>
  <si>
    <t>Podružný a spojovací materiál, včetně ostatního příslušenství</t>
  </si>
  <si>
    <t>215699757</t>
  </si>
  <si>
    <t>Práce a dodávky M</t>
  </si>
  <si>
    <t>3</t>
  </si>
  <si>
    <t>22-M</t>
  </si>
  <si>
    <t>Montáže technologických zařízení pro dopravní stavby</t>
  </si>
  <si>
    <t>220370301</t>
  </si>
  <si>
    <t>Montážní plošina pro jeden svod jímacího vedení</t>
  </si>
  <si>
    <t>64</t>
  </si>
  <si>
    <t>-1684725505</t>
  </si>
  <si>
    <t>46-M-VYK-AA25</t>
  </si>
  <si>
    <t>Výkop šíře 35cm, hloubky 70cm, zemina třídy 4</t>
  </si>
  <si>
    <t>63</t>
  </si>
  <si>
    <t>460150154</t>
  </si>
  <si>
    <t>Hloubení kabelových zapažených i nezapažených rýh ručně š 35 cm, hl 70 cm, v hornině tř 4</t>
  </si>
  <si>
    <t>-1158287663</t>
  </si>
  <si>
    <t>460560054</t>
  </si>
  <si>
    <t>Zásyp rýh ručně šířky 40 cm, hloubky 70 cm, z horniny třídy 4</t>
  </si>
  <si>
    <t>1236894548</t>
  </si>
  <si>
    <t>65</t>
  </si>
  <si>
    <t>460620013</t>
  </si>
  <si>
    <t>Provizorní úprava terénu se zhutněním, v hornině tř 3</t>
  </si>
  <si>
    <t>m2</t>
  </si>
  <si>
    <t>-328153048</t>
  </si>
  <si>
    <t>HZS</t>
  </si>
  <si>
    <t>Hodinové zúčtovací sazby</t>
  </si>
  <si>
    <t>4</t>
  </si>
  <si>
    <t>HZS-SKU-AA01</t>
  </si>
  <si>
    <t>Vyhotovení dokumentace skutečného stavu</t>
  </si>
  <si>
    <t>41</t>
  </si>
  <si>
    <t>HZS2222</t>
  </si>
  <si>
    <t>Hodinová zúčtovací sazba elektrikář odborný</t>
  </si>
  <si>
    <t>-1065043116</t>
  </si>
  <si>
    <t>ELE2 - Elektroinstalace</t>
  </si>
  <si>
    <t xml:space="preserve">    741-BCS-AA05 - Strážce domovní - venkovní pohybový spínač</t>
  </si>
  <si>
    <t xml:space="preserve">    741-CYK-MB05 - Kabel CYKY-J 3x1,5 (3C) - pod omítkou</t>
  </si>
  <si>
    <t xml:space="preserve">    741-CYK-ME05 - Kabel CYKY-J 5x1,5 (5C) - pod omítkou</t>
  </si>
  <si>
    <t xml:space="preserve">    741-KNL-AA02 - Spínač domovní automatický, pohybový, přisazený, 1 relé, bílý, IP20</t>
  </si>
  <si>
    <t xml:space="preserve">    741-KRA-AA25 - Krabice rozvodná KR68 do zdiva</t>
  </si>
  <si>
    <t xml:space="preserve">    741-RND-SN01 - Svítidlo venkovní 2xE27 max. 18W, IP54, stříbrnošedé</t>
  </si>
  <si>
    <t xml:space="preserve">    741-BEG-IN05 - N1 - Svítidlo LED NOUZOVÉ AUTONOMNÍ, přisazené, 1x2,6W, IP42, 20m</t>
  </si>
  <si>
    <t xml:space="preserve">    HZS-SES-RR01 - Doplnění výzbroje do stávajícího rozváděče</t>
  </si>
  <si>
    <t xml:space="preserve">    46-M-KAP-KP81 - Vysekání kapsy do betonového zdiva, velikosti 7x7x5 cm</t>
  </si>
  <si>
    <t xml:space="preserve">    46-M-RYH-CH35 - Vysekání rýhy do betonu šíře 3cm, hloubky 3cm</t>
  </si>
  <si>
    <t>741-BCS-AA05</t>
  </si>
  <si>
    <t>Strážce domovní - venkovní pohybový spínač</t>
  </si>
  <si>
    <t>741310042</t>
  </si>
  <si>
    <t>Montáž přepínač nástěnný 6-střídavý prostředí venkovní/mokré</t>
  </si>
  <si>
    <t>177718420</t>
  </si>
  <si>
    <t>ELT10.874.798</t>
  </si>
  <si>
    <t>Snímač automatický, venkovní, černý, úhel pokrytí: cca 220°, 230 V/16 A/cos fí 0,6, 3680 VA (kruhová výseč o poloměru 16m, v=2,5m), IP55</t>
  </si>
  <si>
    <t>-859335586</t>
  </si>
  <si>
    <t>741-CYK-MB05</t>
  </si>
  <si>
    <t>Kabel CYKY-J 3x1,5 (3C) - pod omítkou</t>
  </si>
  <si>
    <t>741122015</t>
  </si>
  <si>
    <t>Montáž kabel Cu bez ukončení uložený pod omítku plný kulatý 3x1,5 mm2 (CYKY)</t>
  </si>
  <si>
    <t>-796177274</t>
  </si>
  <si>
    <t>ELT10.051.448</t>
  </si>
  <si>
    <t>Kabel CYKY-J 3x1,5 (3C)</t>
  </si>
  <si>
    <t>1721344305</t>
  </si>
  <si>
    <t>741-CYK-ME05</t>
  </si>
  <si>
    <t>Kabel CYKY-J 5x1,5 (5C) - pod omítkou</t>
  </si>
  <si>
    <t>741122031</t>
  </si>
  <si>
    <t>Montáž kabel Cu bez ukončení uložený pod omítku plný kulatý 5x1,5 až 2,5 mm2 (CYKY)</t>
  </si>
  <si>
    <t>-1665213247</t>
  </si>
  <si>
    <t>ELT10.048.243</t>
  </si>
  <si>
    <t>Kabel CYKY-J 5x1,5 (5C)</t>
  </si>
  <si>
    <t>858837232</t>
  </si>
  <si>
    <t>741-KNL-AA02</t>
  </si>
  <si>
    <t>Spínač domovní automatický, pohybový, přisazený, 1 relé, bílý, IP20</t>
  </si>
  <si>
    <t>741310022</t>
  </si>
  <si>
    <t>Montáž přepínač nástěnný 6-střídavý prostředí normální</t>
  </si>
  <si>
    <t>435331266</t>
  </si>
  <si>
    <t>ELT10.735.554</t>
  </si>
  <si>
    <t>Snímač pohybu přisazený, stropní, IP20, na hořlavé hmoty, tř.izol.2, 230V/1200VA, dosah 5m</t>
  </si>
  <si>
    <t>1148671539</t>
  </si>
  <si>
    <t>741-KRA-AA25</t>
  </si>
  <si>
    <t>Krabice rozvodná KR68 do zdiva</t>
  </si>
  <si>
    <t>741112101</t>
  </si>
  <si>
    <t>Montáž rozvodka zapuštěná plastová kruhová</t>
  </si>
  <si>
    <t>760572420</t>
  </si>
  <si>
    <t>ELT10.074.803</t>
  </si>
  <si>
    <t>Krabice rozvodná s víčkem a svorkovnicí, D71, H43,5 mm, PVC, A1-D</t>
  </si>
  <si>
    <t>1359474098</t>
  </si>
  <si>
    <t>741-RND-SN01</t>
  </si>
  <si>
    <t>Svítidlo venkovní 2xE27 max. 18W, IP54, stříbrnošedé</t>
  </si>
  <si>
    <t>741370103</t>
  </si>
  <si>
    <t>Montáž svítidlo žárovkové průmyslové stropní přisazené 2 zdroje bez koše</t>
  </si>
  <si>
    <t>-540864790</t>
  </si>
  <si>
    <t>RENR10362</t>
  </si>
  <si>
    <t>Venkovní kruhové hliníkové svítidlo přisazené, s opálovým difuzorem z polykarbonátu, barva stříbrnošedá, 2x E27/max 18W,  IP54, D=300mm, H=85mm</t>
  </si>
  <si>
    <t>-93004335</t>
  </si>
  <si>
    <t>AMR593216</t>
  </si>
  <si>
    <t>Světelný zdroj LED s paticí E27, 13W/230V, 1521 lumen, 4000K, 15000 hod, průměr 60mm, délka 115 mm</t>
  </si>
  <si>
    <t>-1110961487</t>
  </si>
  <si>
    <t>741-BEG-IN05</t>
  </si>
  <si>
    <t>N1 - Svítidlo LED NOUZOVÉ AUTONOMNÍ, přisazené, 1x2,6W, IP42, 20m</t>
  </si>
  <si>
    <t>42</t>
  </si>
  <si>
    <t>741372021</t>
  </si>
  <si>
    <t>Montáž svítidlo LED bytové přisazené nástěnné panelové do 0,09 m2</t>
  </si>
  <si>
    <t>1139622269</t>
  </si>
  <si>
    <t>EMSELSVNO0676931</t>
  </si>
  <si>
    <t>LED nouz.svítidlo s hliníkovým rámečkem, SA, 1 hod, nástěnné, jednostranné, autotest, IP42, 2,6W, 58 lm/SA, 96 lm/SE, vč. piktogramu, rozměry 235x135x38mm (šířka x výška x hloubka</t>
  </si>
  <si>
    <t>-1459634569</t>
  </si>
  <si>
    <t>PRL7200906-A1-NX</t>
  </si>
  <si>
    <t>PSM7200906-A1-NX</t>
  </si>
  <si>
    <t>HZS-SES-RR01</t>
  </si>
  <si>
    <t>Doplnění výzbroje do stávajícího rozváděče</t>
  </si>
  <si>
    <t>661693019</t>
  </si>
  <si>
    <t>PVL7180101-SB1-RH01</t>
  </si>
  <si>
    <t>Propojovací sběrnice, vodiče, označení, popisy, výstražné tabulky a ostatní příslušenství</t>
  </si>
  <si>
    <t>1195128172</t>
  </si>
  <si>
    <t>PVL7180101-KSZ-RH01</t>
  </si>
  <si>
    <t>Protokol o kusové zkoušce, výrobní dokumentace</t>
  </si>
  <si>
    <t>-465409054</t>
  </si>
  <si>
    <t>PVLASTRO</t>
  </si>
  <si>
    <t>ASTRO Hodiny roční, modulové, 230V, 1P</t>
  </si>
  <si>
    <t>1794476152</t>
  </si>
  <si>
    <t>75</t>
  </si>
  <si>
    <t>ELT10.060.755</t>
  </si>
  <si>
    <t>Jistič modulový 6A/1/B, 1-pólový, In=6A, charakteristika B, Ik=10kA</t>
  </si>
  <si>
    <t>1740052756</t>
  </si>
  <si>
    <t>ELT10.060.031</t>
  </si>
  <si>
    <t>Proudový chránič s nadproudovou ochranou modulový, 1+N/10A/B/0,03/AC, 1+N-pólový, In=10A, IΔn=30mA, charakteristika B, typ AC, Iraz=250A/8/20 µs, Ik=10kA</t>
  </si>
  <si>
    <t>-1078848848</t>
  </si>
  <si>
    <t>74</t>
  </si>
  <si>
    <t>ELT10.655.596</t>
  </si>
  <si>
    <t>Stykač modulový 25A/440V, 2 ZAP, In=25A/AC1, 2,5kW/230V/AC3, napětí cívky 230V AC</t>
  </si>
  <si>
    <t>1005472083</t>
  </si>
  <si>
    <t>ELT10.918.751</t>
  </si>
  <si>
    <t>Časové relé univerzální modulové 8A/230V, 1 PŘEP, In=8A/AC1, max 2000VA, napětí cívky 12 ÷ 230 V AC/DC</t>
  </si>
  <si>
    <t>156112493</t>
  </si>
  <si>
    <t>76</t>
  </si>
  <si>
    <t>PVL7981UZ</t>
  </si>
  <si>
    <t>Hodiny týdenní digitální, modulové, 230V, 1P</t>
  </si>
  <si>
    <t>-2100694939</t>
  </si>
  <si>
    <t>ELT10.072.725</t>
  </si>
  <si>
    <t xml:space="preserve">Přepínač modulový 16A/230V, 1 PŘEP I-0-II, In=16A/AC1, páčkový </t>
  </si>
  <si>
    <t>1116459085</t>
  </si>
  <si>
    <t>ELT10.078.962</t>
  </si>
  <si>
    <t>Svorka řadová, šroubová, bílá, na DIN lištu, drát 2,5mm2, šířka 5mm, In=24A</t>
  </si>
  <si>
    <t>-1859140129</t>
  </si>
  <si>
    <t>46-M-KAP-KP81</t>
  </si>
  <si>
    <t>Vysekání kapsy do betonového zdiva, velikosti 7x7x5 cm</t>
  </si>
  <si>
    <t>460680411</t>
  </si>
  <si>
    <t>Vysekání kapes a výklenků ve zdivu betonovém pro krabice 7x7x5 cm</t>
  </si>
  <si>
    <t>-1578994026</t>
  </si>
  <si>
    <t>46-M-RYH-CH35</t>
  </si>
  <si>
    <t>Vysekání rýhy do betonu šíře 3cm, hloubky 3cm</t>
  </si>
  <si>
    <t>460680501</t>
  </si>
  <si>
    <t>Vysekání rýh pro montáž trubek a kabelů ve zdivu betonovém hloubky do 3 cm a šířky do 3 cm</t>
  </si>
  <si>
    <t>203855254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</si>
</sst>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19"/>
      <c r="AQ5" s="19"/>
      <c r="AR5" s="17"/>
      <c r="BE5" s="231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19"/>
      <c r="AQ6" s="19"/>
      <c r="AR6" s="17"/>
      <c r="BE6" s="232"/>
      <c r="BS6" s="14" t="s">
        <v>18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E7" s="232"/>
      <c r="BS7" s="14" t="s">
        <v>21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/>
      <c r="AO8" s="19"/>
      <c r="AP8" s="19"/>
      <c r="AQ8" s="19"/>
      <c r="AR8" s="17"/>
      <c r="BE8" s="232"/>
      <c r="BS8" s="14" t="s">
        <v>25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2"/>
      <c r="BS9" s="14" t="s">
        <v>26</v>
      </c>
    </row>
    <row r="10" spans="1:74" s="1" customFormat="1" ht="12" customHeight="1">
      <c r="B10" s="18"/>
      <c r="C10" s="19"/>
      <c r="D10" s="26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28</v>
      </c>
      <c r="AL10" s="19"/>
      <c r="AM10" s="19"/>
      <c r="AN10" s="24" t="s">
        <v>1</v>
      </c>
      <c r="AO10" s="19"/>
      <c r="AP10" s="19"/>
      <c r="AQ10" s="19"/>
      <c r="AR10" s="17"/>
      <c r="BE10" s="232"/>
      <c r="BS10" s="14" t="s">
        <v>18</v>
      </c>
    </row>
    <row r="11" spans="1:74" s="1" customFormat="1" ht="18.5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30</v>
      </c>
      <c r="AL11" s="19"/>
      <c r="AM11" s="19"/>
      <c r="AN11" s="24" t="s">
        <v>1</v>
      </c>
      <c r="AO11" s="19"/>
      <c r="AP11" s="19"/>
      <c r="AQ11" s="19"/>
      <c r="AR11" s="17"/>
      <c r="BE11" s="232"/>
      <c r="BS11" s="14" t="s">
        <v>18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2"/>
      <c r="BS12" s="14" t="s">
        <v>18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28</v>
      </c>
      <c r="AL13" s="19"/>
      <c r="AM13" s="19"/>
      <c r="AN13" s="28" t="s">
        <v>32</v>
      </c>
      <c r="AO13" s="19"/>
      <c r="AP13" s="19"/>
      <c r="AQ13" s="19"/>
      <c r="AR13" s="17"/>
      <c r="BE13" s="232"/>
      <c r="BS13" s="14" t="s">
        <v>18</v>
      </c>
    </row>
    <row r="14" spans="1:74" ht="12.5">
      <c r="B14" s="18"/>
      <c r="C14" s="19"/>
      <c r="D14" s="19"/>
      <c r="E14" s="237" t="s">
        <v>32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6" t="s">
        <v>30</v>
      </c>
      <c r="AL14" s="19"/>
      <c r="AM14" s="19"/>
      <c r="AN14" s="28" t="s">
        <v>32</v>
      </c>
      <c r="AO14" s="19"/>
      <c r="AP14" s="19"/>
      <c r="AQ14" s="19"/>
      <c r="AR14" s="17"/>
      <c r="BE14" s="232"/>
      <c r="BS14" s="14" t="s">
        <v>18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2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28</v>
      </c>
      <c r="AL16" s="19"/>
      <c r="AM16" s="19"/>
      <c r="AN16" s="24" t="s">
        <v>1</v>
      </c>
      <c r="AO16" s="19"/>
      <c r="AP16" s="19"/>
      <c r="AQ16" s="19"/>
      <c r="AR16" s="17"/>
      <c r="BE16" s="232"/>
      <c r="BS16" s="14" t="s">
        <v>4</v>
      </c>
    </row>
    <row r="17" spans="1:71" s="1" customFormat="1" ht="18.5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30</v>
      </c>
      <c r="AL17" s="19"/>
      <c r="AM17" s="19"/>
      <c r="AN17" s="24" t="s">
        <v>1</v>
      </c>
      <c r="AO17" s="19"/>
      <c r="AP17" s="19"/>
      <c r="AQ17" s="19"/>
      <c r="AR17" s="17"/>
      <c r="BE17" s="232"/>
      <c r="BS17" s="14" t="s">
        <v>35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2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28</v>
      </c>
      <c r="AL19" s="19"/>
      <c r="AM19" s="19"/>
      <c r="AN19" s="24" t="s">
        <v>1</v>
      </c>
      <c r="AO19" s="19"/>
      <c r="AP19" s="19"/>
      <c r="AQ19" s="19"/>
      <c r="AR19" s="17"/>
      <c r="BE19" s="232"/>
      <c r="BS19" s="14" t="s">
        <v>6</v>
      </c>
    </row>
    <row r="20" spans="1:71" s="1" customFormat="1" ht="18.5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30</v>
      </c>
      <c r="AL20" s="19"/>
      <c r="AM20" s="19"/>
      <c r="AN20" s="24" t="s">
        <v>1</v>
      </c>
      <c r="AO20" s="19"/>
      <c r="AP20" s="19"/>
      <c r="AQ20" s="19"/>
      <c r="AR20" s="17"/>
      <c r="BE20" s="232"/>
      <c r="BS20" s="14" t="s">
        <v>35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2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2"/>
    </row>
    <row r="23" spans="1:71" s="1" customFormat="1" ht="16.5" customHeight="1">
      <c r="B23" s="18"/>
      <c r="C23" s="19"/>
      <c r="D23" s="19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19"/>
      <c r="AP23" s="19"/>
      <c r="AQ23" s="19"/>
      <c r="AR23" s="17"/>
      <c r="BE23" s="232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2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2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3"/>
      <c r="AQ26" s="33"/>
      <c r="AR26" s="36"/>
      <c r="BE26" s="232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2"/>
    </row>
    <row r="28" spans="1:71" s="2" customFormat="1" ht="12.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39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40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41</v>
      </c>
      <c r="AL28" s="242"/>
      <c r="AM28" s="242"/>
      <c r="AN28" s="242"/>
      <c r="AO28" s="242"/>
      <c r="AP28" s="33"/>
      <c r="AQ28" s="33"/>
      <c r="AR28" s="36"/>
      <c r="BE28" s="232"/>
    </row>
    <row r="29" spans="1:71" s="3" customFormat="1" ht="14.4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45">
        <v>0.21</v>
      </c>
      <c r="M29" s="244"/>
      <c r="N29" s="244"/>
      <c r="O29" s="244"/>
      <c r="P29" s="244"/>
      <c r="Q29" s="38"/>
      <c r="R29" s="38"/>
      <c r="S29" s="38"/>
      <c r="T29" s="38"/>
      <c r="U29" s="38"/>
      <c r="V29" s="38"/>
      <c r="W29" s="243">
        <f>ROUND(AZ94, 2)</f>
        <v>0</v>
      </c>
      <c r="X29" s="244"/>
      <c r="Y29" s="244"/>
      <c r="Z29" s="244"/>
      <c r="AA29" s="244"/>
      <c r="AB29" s="244"/>
      <c r="AC29" s="244"/>
      <c r="AD29" s="244"/>
      <c r="AE29" s="244"/>
      <c r="AF29" s="38"/>
      <c r="AG29" s="38"/>
      <c r="AH29" s="38"/>
      <c r="AI29" s="38"/>
      <c r="AJ29" s="38"/>
      <c r="AK29" s="243">
        <f>ROUND(AV94, 2)</f>
        <v>0</v>
      </c>
      <c r="AL29" s="244"/>
      <c r="AM29" s="244"/>
      <c r="AN29" s="244"/>
      <c r="AO29" s="244"/>
      <c r="AP29" s="38"/>
      <c r="AQ29" s="38"/>
      <c r="AR29" s="39"/>
      <c r="BE29" s="233"/>
    </row>
    <row r="30" spans="1:71" s="3" customFormat="1" ht="14.4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45">
        <v>0.15</v>
      </c>
      <c r="M30" s="244"/>
      <c r="N30" s="244"/>
      <c r="O30" s="244"/>
      <c r="P30" s="244"/>
      <c r="Q30" s="38"/>
      <c r="R30" s="38"/>
      <c r="S30" s="38"/>
      <c r="T30" s="38"/>
      <c r="U30" s="38"/>
      <c r="V30" s="38"/>
      <c r="W30" s="243">
        <f>ROUND(BA94, 2)</f>
        <v>0</v>
      </c>
      <c r="X30" s="244"/>
      <c r="Y30" s="244"/>
      <c r="Z30" s="244"/>
      <c r="AA30" s="244"/>
      <c r="AB30" s="244"/>
      <c r="AC30" s="244"/>
      <c r="AD30" s="244"/>
      <c r="AE30" s="244"/>
      <c r="AF30" s="38"/>
      <c r="AG30" s="38"/>
      <c r="AH30" s="38"/>
      <c r="AI30" s="38"/>
      <c r="AJ30" s="38"/>
      <c r="AK30" s="243">
        <f>ROUND(AW94, 2)</f>
        <v>0</v>
      </c>
      <c r="AL30" s="244"/>
      <c r="AM30" s="244"/>
      <c r="AN30" s="244"/>
      <c r="AO30" s="244"/>
      <c r="AP30" s="38"/>
      <c r="AQ30" s="38"/>
      <c r="AR30" s="39"/>
      <c r="BE30" s="233"/>
    </row>
    <row r="31" spans="1:71" s="3" customFormat="1" ht="14.4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45">
        <v>0.21</v>
      </c>
      <c r="M31" s="244"/>
      <c r="N31" s="244"/>
      <c r="O31" s="244"/>
      <c r="P31" s="244"/>
      <c r="Q31" s="38"/>
      <c r="R31" s="38"/>
      <c r="S31" s="38"/>
      <c r="T31" s="38"/>
      <c r="U31" s="38"/>
      <c r="V31" s="38"/>
      <c r="W31" s="243">
        <f>ROUND(BB94, 2)</f>
        <v>0</v>
      </c>
      <c r="X31" s="244"/>
      <c r="Y31" s="244"/>
      <c r="Z31" s="244"/>
      <c r="AA31" s="244"/>
      <c r="AB31" s="244"/>
      <c r="AC31" s="244"/>
      <c r="AD31" s="244"/>
      <c r="AE31" s="244"/>
      <c r="AF31" s="38"/>
      <c r="AG31" s="38"/>
      <c r="AH31" s="38"/>
      <c r="AI31" s="38"/>
      <c r="AJ31" s="38"/>
      <c r="AK31" s="243">
        <v>0</v>
      </c>
      <c r="AL31" s="244"/>
      <c r="AM31" s="244"/>
      <c r="AN31" s="244"/>
      <c r="AO31" s="244"/>
      <c r="AP31" s="38"/>
      <c r="AQ31" s="38"/>
      <c r="AR31" s="39"/>
      <c r="BE31" s="233"/>
    </row>
    <row r="32" spans="1:71" s="3" customFormat="1" ht="14.4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45">
        <v>0.15</v>
      </c>
      <c r="M32" s="244"/>
      <c r="N32" s="244"/>
      <c r="O32" s="244"/>
      <c r="P32" s="244"/>
      <c r="Q32" s="38"/>
      <c r="R32" s="38"/>
      <c r="S32" s="38"/>
      <c r="T32" s="38"/>
      <c r="U32" s="38"/>
      <c r="V32" s="38"/>
      <c r="W32" s="243">
        <f>ROUND(BC94, 2)</f>
        <v>0</v>
      </c>
      <c r="X32" s="244"/>
      <c r="Y32" s="244"/>
      <c r="Z32" s="244"/>
      <c r="AA32" s="244"/>
      <c r="AB32" s="244"/>
      <c r="AC32" s="244"/>
      <c r="AD32" s="244"/>
      <c r="AE32" s="244"/>
      <c r="AF32" s="38"/>
      <c r="AG32" s="38"/>
      <c r="AH32" s="38"/>
      <c r="AI32" s="38"/>
      <c r="AJ32" s="38"/>
      <c r="AK32" s="243">
        <v>0</v>
      </c>
      <c r="AL32" s="244"/>
      <c r="AM32" s="244"/>
      <c r="AN32" s="244"/>
      <c r="AO32" s="244"/>
      <c r="AP32" s="38"/>
      <c r="AQ32" s="38"/>
      <c r="AR32" s="39"/>
      <c r="BE32" s="233"/>
    </row>
    <row r="33" spans="1:57" s="3" customFormat="1" ht="14.4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45">
        <v>0</v>
      </c>
      <c r="M33" s="244"/>
      <c r="N33" s="244"/>
      <c r="O33" s="244"/>
      <c r="P33" s="244"/>
      <c r="Q33" s="38"/>
      <c r="R33" s="38"/>
      <c r="S33" s="38"/>
      <c r="T33" s="38"/>
      <c r="U33" s="38"/>
      <c r="V33" s="38"/>
      <c r="W33" s="243">
        <f>ROUND(BD94, 2)</f>
        <v>0</v>
      </c>
      <c r="X33" s="244"/>
      <c r="Y33" s="244"/>
      <c r="Z33" s="244"/>
      <c r="AA33" s="244"/>
      <c r="AB33" s="244"/>
      <c r="AC33" s="244"/>
      <c r="AD33" s="244"/>
      <c r="AE33" s="244"/>
      <c r="AF33" s="38"/>
      <c r="AG33" s="38"/>
      <c r="AH33" s="38"/>
      <c r="AI33" s="38"/>
      <c r="AJ33" s="38"/>
      <c r="AK33" s="243">
        <v>0</v>
      </c>
      <c r="AL33" s="244"/>
      <c r="AM33" s="244"/>
      <c r="AN33" s="244"/>
      <c r="AO33" s="244"/>
      <c r="AP33" s="38"/>
      <c r="AQ33" s="38"/>
      <c r="AR33" s="39"/>
      <c r="BE33" s="233"/>
    </row>
    <row r="34" spans="1:57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2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46" t="s">
        <v>50</v>
      </c>
      <c r="Y35" s="247"/>
      <c r="Z35" s="247"/>
      <c r="AA35" s="247"/>
      <c r="AB35" s="247"/>
      <c r="AC35" s="42"/>
      <c r="AD35" s="42"/>
      <c r="AE35" s="42"/>
      <c r="AF35" s="42"/>
      <c r="AG35" s="42"/>
      <c r="AH35" s="42"/>
      <c r="AI35" s="42"/>
      <c r="AJ35" s="42"/>
      <c r="AK35" s="248">
        <f>SUM(AK26:AK33)</f>
        <v>0</v>
      </c>
      <c r="AL35" s="247"/>
      <c r="AM35" s="247"/>
      <c r="AN35" s="247"/>
      <c r="AO35" s="249"/>
      <c r="AP35" s="40"/>
      <c r="AQ35" s="40"/>
      <c r="AR35" s="36"/>
      <c r="BE35" s="31"/>
    </row>
    <row r="36" spans="1:57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0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0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7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7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7200906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7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0" t="str">
        <f>K6</f>
        <v>Snižování energetické náročnosti panelového domu ČSA 22, Šumperk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0"/>
      <c r="AQ85" s="60"/>
      <c r="AR85" s="61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Šumperk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24</v>
      </c>
      <c r="AJ87" s="33"/>
      <c r="AK87" s="33"/>
      <c r="AL87" s="33"/>
      <c r="AM87" s="252" t="str">
        <f>IF(AN8= "","",AN8)</f>
        <v/>
      </c>
      <c r="AN87" s="252"/>
      <c r="AO87" s="33"/>
      <c r="AP87" s="33"/>
      <c r="AQ87" s="33"/>
      <c r="AR87" s="36"/>
      <c r="BE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27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33</v>
      </c>
      <c r="AJ89" s="33"/>
      <c r="AK89" s="33"/>
      <c r="AL89" s="33"/>
      <c r="AM89" s="253" t="str">
        <f>IF(E17="","",E17)</f>
        <v>PVLK PROJECT s.r.o.</v>
      </c>
      <c r="AN89" s="254"/>
      <c r="AO89" s="254"/>
      <c r="AP89" s="254"/>
      <c r="AQ89" s="33"/>
      <c r="AR89" s="36"/>
      <c r="AS89" s="255" t="s">
        <v>58</v>
      </c>
      <c r="AT89" s="25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31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36</v>
      </c>
      <c r="AJ90" s="33"/>
      <c r="AK90" s="33"/>
      <c r="AL90" s="33"/>
      <c r="AM90" s="253" t="str">
        <f>IF(E20="","",E20)</f>
        <v>PVLK PROJECT s.r.o.</v>
      </c>
      <c r="AN90" s="254"/>
      <c r="AO90" s="254"/>
      <c r="AP90" s="254"/>
      <c r="AQ90" s="33"/>
      <c r="AR90" s="36"/>
      <c r="AS90" s="257"/>
      <c r="AT90" s="25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9"/>
      <c r="AT91" s="26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61" t="s">
        <v>59</v>
      </c>
      <c r="D92" s="262"/>
      <c r="E92" s="262"/>
      <c r="F92" s="262"/>
      <c r="G92" s="262"/>
      <c r="H92" s="70"/>
      <c r="I92" s="263" t="s">
        <v>60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61</v>
      </c>
      <c r="AH92" s="262"/>
      <c r="AI92" s="262"/>
      <c r="AJ92" s="262"/>
      <c r="AK92" s="262"/>
      <c r="AL92" s="262"/>
      <c r="AM92" s="262"/>
      <c r="AN92" s="263" t="s">
        <v>62</v>
      </c>
      <c r="AO92" s="262"/>
      <c r="AP92" s="265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9">
        <f>ROUND(SUM(AG95:AG96),2)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16.5" customHeight="1">
      <c r="A95" s="90" t="s">
        <v>82</v>
      </c>
      <c r="B95" s="91"/>
      <c r="C95" s="92"/>
      <c r="D95" s="268" t="s">
        <v>83</v>
      </c>
      <c r="E95" s="268"/>
      <c r="F95" s="268"/>
      <c r="G95" s="268"/>
      <c r="H95" s="268"/>
      <c r="I95" s="93"/>
      <c r="J95" s="268" t="s">
        <v>84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'ELE1 - Bleskosvod'!J30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4" t="s">
        <v>85</v>
      </c>
      <c r="AR95" s="95"/>
      <c r="AS95" s="96">
        <v>0</v>
      </c>
      <c r="AT95" s="97">
        <f>ROUND(SUM(AV95:AW95),2)</f>
        <v>0</v>
      </c>
      <c r="AU95" s="98">
        <f>'ELE1 - Bleskosvod'!P137</f>
        <v>0</v>
      </c>
      <c r="AV95" s="97">
        <f>'ELE1 - Bleskosvod'!J33</f>
        <v>0</v>
      </c>
      <c r="AW95" s="97">
        <f>'ELE1 - Bleskosvod'!J34</f>
        <v>0</v>
      </c>
      <c r="AX95" s="97">
        <f>'ELE1 - Bleskosvod'!J35</f>
        <v>0</v>
      </c>
      <c r="AY95" s="97">
        <f>'ELE1 - Bleskosvod'!J36</f>
        <v>0</v>
      </c>
      <c r="AZ95" s="97">
        <f>'ELE1 - Bleskosvod'!F33</f>
        <v>0</v>
      </c>
      <c r="BA95" s="97">
        <f>'ELE1 - Bleskosvod'!F34</f>
        <v>0</v>
      </c>
      <c r="BB95" s="97">
        <f>'ELE1 - Bleskosvod'!F35</f>
        <v>0</v>
      </c>
      <c r="BC95" s="97">
        <f>'ELE1 - Bleskosvod'!F36</f>
        <v>0</v>
      </c>
      <c r="BD95" s="99">
        <f>'ELE1 - Bleskosvod'!F37</f>
        <v>0</v>
      </c>
      <c r="BT95" s="100" t="s">
        <v>21</v>
      </c>
      <c r="BV95" s="100" t="s">
        <v>80</v>
      </c>
      <c r="BW95" s="100" t="s">
        <v>86</v>
      </c>
      <c r="BX95" s="100" t="s">
        <v>5</v>
      </c>
      <c r="CL95" s="100" t="s">
        <v>1</v>
      </c>
      <c r="CM95" s="100" t="s">
        <v>21</v>
      </c>
    </row>
    <row r="96" spans="1:91" s="7" customFormat="1" ht="16.5" customHeight="1">
      <c r="A96" s="90" t="s">
        <v>82</v>
      </c>
      <c r="B96" s="91"/>
      <c r="C96" s="92"/>
      <c r="D96" s="268" t="s">
        <v>87</v>
      </c>
      <c r="E96" s="268"/>
      <c r="F96" s="268"/>
      <c r="G96" s="268"/>
      <c r="H96" s="268"/>
      <c r="I96" s="93"/>
      <c r="J96" s="268" t="s">
        <v>88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'ELE2 - Elektroinstalace'!J30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4" t="s">
        <v>85</v>
      </c>
      <c r="AR96" s="95"/>
      <c r="AS96" s="101">
        <v>0</v>
      </c>
      <c r="AT96" s="102">
        <f>ROUND(SUM(AV96:AW96),2)</f>
        <v>0</v>
      </c>
      <c r="AU96" s="103">
        <f>'ELE2 - Elektroinstalace'!P133</f>
        <v>0</v>
      </c>
      <c r="AV96" s="102">
        <f>'ELE2 - Elektroinstalace'!J33</f>
        <v>0</v>
      </c>
      <c r="AW96" s="102">
        <f>'ELE2 - Elektroinstalace'!J34</f>
        <v>0</v>
      </c>
      <c r="AX96" s="102">
        <f>'ELE2 - Elektroinstalace'!J35</f>
        <v>0</v>
      </c>
      <c r="AY96" s="102">
        <f>'ELE2 - Elektroinstalace'!J36</f>
        <v>0</v>
      </c>
      <c r="AZ96" s="102">
        <f>'ELE2 - Elektroinstalace'!F33</f>
        <v>0</v>
      </c>
      <c r="BA96" s="102">
        <f>'ELE2 - Elektroinstalace'!F34</f>
        <v>0</v>
      </c>
      <c r="BB96" s="102">
        <f>'ELE2 - Elektroinstalace'!F35</f>
        <v>0</v>
      </c>
      <c r="BC96" s="102">
        <f>'ELE2 - Elektroinstalace'!F36</f>
        <v>0</v>
      </c>
      <c r="BD96" s="104">
        <f>'ELE2 - Elektroinstalace'!F37</f>
        <v>0</v>
      </c>
      <c r="BT96" s="100" t="s">
        <v>21</v>
      </c>
      <c r="BV96" s="100" t="s">
        <v>80</v>
      </c>
      <c r="BW96" s="100" t="s">
        <v>89</v>
      </c>
      <c r="BX96" s="100" t="s">
        <v>5</v>
      </c>
      <c r="CL96" s="100" t="s">
        <v>1</v>
      </c>
      <c r="CM96" s="100" t="s">
        <v>21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7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dqXU6sBDegSRVbb0o7fH7NO5xbae+g/FVwP/zOikUKoRzUAtTqcO7mhTTiO0duGZNw0mRh4T0vC9JSNBughzkg==" saltValue="Fzk2DlaKiD5l9Ko/rOlylGrunWwH+ImAELhFu3yGYAU4UJInY5T+2r7jt+vcbXQ6o4Do17CkT3kmyyFUFzg3n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ELE1 - Bleskosvod'!C2" display="/"/>
    <hyperlink ref="A96" location="'ELE2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>
      <selection activeCell="J12" sqref="J12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5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86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21</v>
      </c>
    </row>
    <row r="4" spans="1:46" s="1" customFormat="1" ht="25" customHeight="1">
      <c r="B4" s="17"/>
      <c r="D4" s="109" t="s">
        <v>90</v>
      </c>
      <c r="I4" s="105"/>
      <c r="L4" s="17"/>
      <c r="M4" s="110" t="s">
        <v>10</v>
      </c>
      <c r="AT4" s="14" t="s">
        <v>4</v>
      </c>
    </row>
    <row r="5" spans="1:46" s="1" customFormat="1" ht="7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Snižování energetické náročnosti panelového domu ČSA 22, Šumperk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91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92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29</v>
      </c>
      <c r="G12" s="31"/>
      <c r="H12" s="31"/>
      <c r="I12" s="114" t="s">
        <v>24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27</v>
      </c>
      <c r="E14" s="31"/>
      <c r="F14" s="31"/>
      <c r="G14" s="31"/>
      <c r="H14" s="31"/>
      <c r="I14" s="114" t="s">
        <v>28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30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31</v>
      </c>
      <c r="E17" s="31"/>
      <c r="F17" s="31"/>
      <c r="G17" s="31"/>
      <c r="H17" s="31"/>
      <c r="I17" s="114" t="s">
        <v>28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30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33</v>
      </c>
      <c r="E20" s="31"/>
      <c r="F20" s="31"/>
      <c r="G20" s="31"/>
      <c r="H20" s="31"/>
      <c r="I20" s="114" t="s">
        <v>28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>PVLK PROJECT s.r.o.</v>
      </c>
      <c r="F21" s="31"/>
      <c r="G21" s="31"/>
      <c r="H21" s="31"/>
      <c r="I21" s="114" t="s">
        <v>30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36</v>
      </c>
      <c r="E23" s="31"/>
      <c r="F23" s="31"/>
      <c r="G23" s="31"/>
      <c r="H23" s="31"/>
      <c r="I23" s="114" t="s">
        <v>28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>PVLK PROJECT s.r.o.</v>
      </c>
      <c r="F24" s="31"/>
      <c r="G24" s="31"/>
      <c r="H24" s="31"/>
      <c r="I24" s="114" t="s">
        <v>30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ROUND(J137,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26" t="s">
        <v>42</v>
      </c>
      <c r="E33" s="111" t="s">
        <v>43</v>
      </c>
      <c r="F33" s="127">
        <f>ROUND((SUM(BE137:BE203)),  2)</f>
        <v>0</v>
      </c>
      <c r="G33" s="31"/>
      <c r="H33" s="31"/>
      <c r="I33" s="128">
        <v>0.21</v>
      </c>
      <c r="J33" s="127">
        <f>ROUND(((SUM(BE137:BE203))*I33),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11" t="s">
        <v>44</v>
      </c>
      <c r="F34" s="127">
        <f>ROUND((SUM(BF137:BF203)),  2)</f>
        <v>0</v>
      </c>
      <c r="G34" s="31"/>
      <c r="H34" s="31"/>
      <c r="I34" s="128">
        <v>0.15</v>
      </c>
      <c r="J34" s="127">
        <f>ROUND(((SUM(BF137:BF203))*I34),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11" t="s">
        <v>45</v>
      </c>
      <c r="F35" s="127">
        <f>ROUND((SUM(BG137:BG203)),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1" t="s">
        <v>46</v>
      </c>
      <c r="F36" s="127">
        <f>ROUND((SUM(BH137:BH203)),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1" t="s">
        <v>47</v>
      </c>
      <c r="F37" s="127">
        <f>ROUND((SUM(BI137:BI203)),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I41" s="105"/>
      <c r="L41" s="17"/>
    </row>
    <row r="42" spans="1:31" s="1" customFormat="1" ht="14.4" customHeight="1">
      <c r="B42" s="17"/>
      <c r="I42" s="105"/>
      <c r="L42" s="17"/>
    </row>
    <row r="43" spans="1:31" s="1" customFormat="1" ht="14.4" customHeight="1">
      <c r="B43" s="17"/>
      <c r="I43" s="105"/>
      <c r="L43" s="17"/>
    </row>
    <row r="44" spans="1:31" s="1" customFormat="1" ht="14.4" customHeight="1">
      <c r="B44" s="17"/>
      <c r="I44" s="105"/>
      <c r="L44" s="17"/>
    </row>
    <row r="45" spans="1:31" s="1" customFormat="1" ht="14.4" customHeight="1">
      <c r="B45" s="17"/>
      <c r="I45" s="105"/>
      <c r="L45" s="17"/>
    </row>
    <row r="46" spans="1:31" s="1" customFormat="1" ht="14.4" customHeight="1">
      <c r="B46" s="17"/>
      <c r="I46" s="105"/>
      <c r="L46" s="17"/>
    </row>
    <row r="47" spans="1:31" s="1" customFormat="1" ht="14.4" customHeight="1">
      <c r="B47" s="17"/>
      <c r="I47" s="105"/>
      <c r="L47" s="17"/>
    </row>
    <row r="48" spans="1:31" s="1" customFormat="1" ht="14.4" customHeight="1">
      <c r="B48" s="17"/>
      <c r="I48" s="105"/>
      <c r="L48" s="17"/>
    </row>
    <row r="49" spans="1:31" s="1" customFormat="1" ht="14.4" customHeight="1">
      <c r="B49" s="17"/>
      <c r="I49" s="105"/>
      <c r="L49" s="17"/>
    </row>
    <row r="50" spans="1:31" s="2" customFormat="1" ht="14.4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3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Snižování energetické náročnosti panelového domu ČSA 22, Šumperk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0" t="str">
        <f>E9</f>
        <v>ELE1 - Bleskosvod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114" t="s">
        <v>24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65" customHeight="1">
      <c r="A91" s="31"/>
      <c r="B91" s="32"/>
      <c r="C91" s="26" t="s">
        <v>27</v>
      </c>
      <c r="D91" s="33"/>
      <c r="E91" s="33"/>
      <c r="F91" s="24" t="str">
        <f>E15</f>
        <v xml:space="preserve"> </v>
      </c>
      <c r="G91" s="33"/>
      <c r="H91" s="33"/>
      <c r="I91" s="114" t="s">
        <v>33</v>
      </c>
      <c r="J91" s="29" t="str">
        <f>E21</f>
        <v>PVLK PROJECT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65" customHeight="1">
      <c r="A92" s="31"/>
      <c r="B92" s="32"/>
      <c r="C92" s="26" t="s">
        <v>31</v>
      </c>
      <c r="D92" s="33"/>
      <c r="E92" s="33"/>
      <c r="F92" s="24" t="str">
        <f>IF(E18="","",E18)</f>
        <v>Vyplň údaj</v>
      </c>
      <c r="G92" s="33"/>
      <c r="H92" s="33"/>
      <c r="I92" s="114" t="s">
        <v>36</v>
      </c>
      <c r="J92" s="29" t="str">
        <f>E24</f>
        <v>PVLK PROJECT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94</v>
      </c>
      <c r="D94" s="154"/>
      <c r="E94" s="154"/>
      <c r="F94" s="154"/>
      <c r="G94" s="154"/>
      <c r="H94" s="154"/>
      <c r="I94" s="155"/>
      <c r="J94" s="156" t="s">
        <v>95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customHeight="1">
      <c r="A96" s="31"/>
      <c r="B96" s="32"/>
      <c r="C96" s="157" t="s">
        <v>96</v>
      </c>
      <c r="D96" s="33"/>
      <c r="E96" s="33"/>
      <c r="F96" s="33"/>
      <c r="G96" s="33"/>
      <c r="H96" s="33"/>
      <c r="I96" s="112"/>
      <c r="J96" s="81">
        <f>J137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2:12" s="9" customFormat="1" ht="25" customHeight="1">
      <c r="B97" s="158"/>
      <c r="C97" s="159"/>
      <c r="D97" s="160" t="s">
        <v>98</v>
      </c>
      <c r="E97" s="161"/>
      <c r="F97" s="161"/>
      <c r="G97" s="161"/>
      <c r="H97" s="161"/>
      <c r="I97" s="162"/>
      <c r="J97" s="163">
        <f>J138</f>
        <v>0</v>
      </c>
      <c r="K97" s="159"/>
      <c r="L97" s="164"/>
    </row>
    <row r="98" spans="2:12" s="10" customFormat="1" ht="19.899999999999999" customHeight="1">
      <c r="B98" s="165"/>
      <c r="C98" s="166"/>
      <c r="D98" s="167" t="s">
        <v>99</v>
      </c>
      <c r="E98" s="168"/>
      <c r="F98" s="168"/>
      <c r="G98" s="168"/>
      <c r="H98" s="168"/>
      <c r="I98" s="169"/>
      <c r="J98" s="170">
        <f>J139</f>
        <v>0</v>
      </c>
      <c r="K98" s="166"/>
      <c r="L98" s="171"/>
    </row>
    <row r="99" spans="2:12" s="10" customFormat="1" ht="19.899999999999999" customHeight="1">
      <c r="B99" s="165"/>
      <c r="C99" s="166"/>
      <c r="D99" s="167" t="s">
        <v>100</v>
      </c>
      <c r="E99" s="168"/>
      <c r="F99" s="168"/>
      <c r="G99" s="168"/>
      <c r="H99" s="168"/>
      <c r="I99" s="169"/>
      <c r="J99" s="170">
        <f>J141</f>
        <v>0</v>
      </c>
      <c r="K99" s="166"/>
      <c r="L99" s="171"/>
    </row>
    <row r="100" spans="2:12" s="10" customFormat="1" ht="19.899999999999999" customHeight="1">
      <c r="B100" s="165"/>
      <c r="C100" s="166"/>
      <c r="D100" s="167" t="s">
        <v>101</v>
      </c>
      <c r="E100" s="168"/>
      <c r="F100" s="168"/>
      <c r="G100" s="168"/>
      <c r="H100" s="168"/>
      <c r="I100" s="169"/>
      <c r="J100" s="170">
        <f>J145</f>
        <v>0</v>
      </c>
      <c r="K100" s="166"/>
      <c r="L100" s="171"/>
    </row>
    <row r="101" spans="2:12" s="10" customFormat="1" ht="19.899999999999999" customHeight="1">
      <c r="B101" s="165"/>
      <c r="C101" s="166"/>
      <c r="D101" s="167" t="s">
        <v>102</v>
      </c>
      <c r="E101" s="168"/>
      <c r="F101" s="168"/>
      <c r="G101" s="168"/>
      <c r="H101" s="168"/>
      <c r="I101" s="169"/>
      <c r="J101" s="170">
        <f>J148</f>
        <v>0</v>
      </c>
      <c r="K101" s="166"/>
      <c r="L101" s="171"/>
    </row>
    <row r="102" spans="2:12" s="10" customFormat="1" ht="19.899999999999999" customHeight="1">
      <c r="B102" s="165"/>
      <c r="C102" s="166"/>
      <c r="D102" s="167" t="s">
        <v>103</v>
      </c>
      <c r="E102" s="168"/>
      <c r="F102" s="168"/>
      <c r="G102" s="168"/>
      <c r="H102" s="168"/>
      <c r="I102" s="169"/>
      <c r="J102" s="170">
        <f>J152</f>
        <v>0</v>
      </c>
      <c r="K102" s="166"/>
      <c r="L102" s="171"/>
    </row>
    <row r="103" spans="2:12" s="10" customFormat="1" ht="19.899999999999999" customHeight="1">
      <c r="B103" s="165"/>
      <c r="C103" s="166"/>
      <c r="D103" s="167" t="s">
        <v>104</v>
      </c>
      <c r="E103" s="168"/>
      <c r="F103" s="168"/>
      <c r="G103" s="168"/>
      <c r="H103" s="168"/>
      <c r="I103" s="169"/>
      <c r="J103" s="170">
        <f>J158</f>
        <v>0</v>
      </c>
      <c r="K103" s="166"/>
      <c r="L103" s="171"/>
    </row>
    <row r="104" spans="2:12" s="10" customFormat="1" ht="19.899999999999999" customHeight="1">
      <c r="B104" s="165"/>
      <c r="C104" s="166"/>
      <c r="D104" s="167" t="s">
        <v>105</v>
      </c>
      <c r="E104" s="168"/>
      <c r="F104" s="168"/>
      <c r="G104" s="168"/>
      <c r="H104" s="168"/>
      <c r="I104" s="169"/>
      <c r="J104" s="170">
        <f>J162</f>
        <v>0</v>
      </c>
      <c r="K104" s="166"/>
      <c r="L104" s="171"/>
    </row>
    <row r="105" spans="2:12" s="10" customFormat="1" ht="19.899999999999999" customHeight="1">
      <c r="B105" s="165"/>
      <c r="C105" s="166"/>
      <c r="D105" s="167" t="s">
        <v>106</v>
      </c>
      <c r="E105" s="168"/>
      <c r="F105" s="168"/>
      <c r="G105" s="168"/>
      <c r="H105" s="168"/>
      <c r="I105" s="169"/>
      <c r="J105" s="170">
        <f>J166</f>
        <v>0</v>
      </c>
      <c r="K105" s="166"/>
      <c r="L105" s="171"/>
    </row>
    <row r="106" spans="2:12" s="10" customFormat="1" ht="19.899999999999999" customHeight="1">
      <c r="B106" s="165"/>
      <c r="C106" s="166"/>
      <c r="D106" s="167" t="s">
        <v>107</v>
      </c>
      <c r="E106" s="168"/>
      <c r="F106" s="168"/>
      <c r="G106" s="168"/>
      <c r="H106" s="168"/>
      <c r="I106" s="169"/>
      <c r="J106" s="170">
        <f>J172</f>
        <v>0</v>
      </c>
      <c r="K106" s="166"/>
      <c r="L106" s="171"/>
    </row>
    <row r="107" spans="2:12" s="10" customFormat="1" ht="19.899999999999999" customHeight="1">
      <c r="B107" s="165"/>
      <c r="C107" s="166"/>
      <c r="D107" s="167" t="s">
        <v>108</v>
      </c>
      <c r="E107" s="168"/>
      <c r="F107" s="168"/>
      <c r="G107" s="168"/>
      <c r="H107" s="168"/>
      <c r="I107" s="169"/>
      <c r="J107" s="170">
        <f>J176</f>
        <v>0</v>
      </c>
      <c r="K107" s="166"/>
      <c r="L107" s="171"/>
    </row>
    <row r="108" spans="2:12" s="10" customFormat="1" ht="19.899999999999999" customHeight="1">
      <c r="B108" s="165"/>
      <c r="C108" s="166"/>
      <c r="D108" s="167" t="s">
        <v>109</v>
      </c>
      <c r="E108" s="168"/>
      <c r="F108" s="168"/>
      <c r="G108" s="168"/>
      <c r="H108" s="168"/>
      <c r="I108" s="169"/>
      <c r="J108" s="170">
        <f>J179</f>
        <v>0</v>
      </c>
      <c r="K108" s="166"/>
      <c r="L108" s="171"/>
    </row>
    <row r="109" spans="2:12" s="10" customFormat="1" ht="19.899999999999999" customHeight="1">
      <c r="B109" s="165"/>
      <c r="C109" s="166"/>
      <c r="D109" s="167" t="s">
        <v>110</v>
      </c>
      <c r="E109" s="168"/>
      <c r="F109" s="168"/>
      <c r="G109" s="168"/>
      <c r="H109" s="168"/>
      <c r="I109" s="169"/>
      <c r="J109" s="170">
        <f>J182</f>
        <v>0</v>
      </c>
      <c r="K109" s="166"/>
      <c r="L109" s="171"/>
    </row>
    <row r="110" spans="2:12" s="10" customFormat="1" ht="19.899999999999999" customHeight="1">
      <c r="B110" s="165"/>
      <c r="C110" s="166"/>
      <c r="D110" s="167" t="s">
        <v>111</v>
      </c>
      <c r="E110" s="168"/>
      <c r="F110" s="168"/>
      <c r="G110" s="168"/>
      <c r="H110" s="168"/>
      <c r="I110" s="169"/>
      <c r="J110" s="170">
        <f>J185</f>
        <v>0</v>
      </c>
      <c r="K110" s="166"/>
      <c r="L110" s="171"/>
    </row>
    <row r="111" spans="2:12" s="10" customFormat="1" ht="19.899999999999999" customHeight="1">
      <c r="B111" s="165"/>
      <c r="C111" s="166"/>
      <c r="D111" s="167" t="s">
        <v>112</v>
      </c>
      <c r="E111" s="168"/>
      <c r="F111" s="168"/>
      <c r="G111" s="168"/>
      <c r="H111" s="168"/>
      <c r="I111" s="169"/>
      <c r="J111" s="170">
        <f>J188</f>
        <v>0</v>
      </c>
      <c r="K111" s="166"/>
      <c r="L111" s="171"/>
    </row>
    <row r="112" spans="2:12" s="10" customFormat="1" ht="19.899999999999999" customHeight="1">
      <c r="B112" s="165"/>
      <c r="C112" s="166"/>
      <c r="D112" s="167" t="s">
        <v>113</v>
      </c>
      <c r="E112" s="168"/>
      <c r="F112" s="168"/>
      <c r="G112" s="168"/>
      <c r="H112" s="168"/>
      <c r="I112" s="169"/>
      <c r="J112" s="170">
        <f>J191</f>
        <v>0</v>
      </c>
      <c r="K112" s="166"/>
      <c r="L112" s="171"/>
    </row>
    <row r="113" spans="1:31" s="9" customFormat="1" ht="25" customHeight="1">
      <c r="B113" s="158"/>
      <c r="C113" s="159"/>
      <c r="D113" s="160" t="s">
        <v>114</v>
      </c>
      <c r="E113" s="161"/>
      <c r="F113" s="161"/>
      <c r="G113" s="161"/>
      <c r="H113" s="161"/>
      <c r="I113" s="162"/>
      <c r="J113" s="163">
        <f>J194</f>
        <v>0</v>
      </c>
      <c r="K113" s="159"/>
      <c r="L113" s="164"/>
    </row>
    <row r="114" spans="1:31" s="10" customFormat="1" ht="19.899999999999999" customHeight="1">
      <c r="B114" s="165"/>
      <c r="C114" s="166"/>
      <c r="D114" s="167" t="s">
        <v>115</v>
      </c>
      <c r="E114" s="168"/>
      <c r="F114" s="168"/>
      <c r="G114" s="168"/>
      <c r="H114" s="168"/>
      <c r="I114" s="169"/>
      <c r="J114" s="170">
        <f>J195</f>
        <v>0</v>
      </c>
      <c r="K114" s="166"/>
      <c r="L114" s="171"/>
    </row>
    <row r="115" spans="1:31" s="10" customFormat="1" ht="19.899999999999999" customHeight="1">
      <c r="B115" s="165"/>
      <c r="C115" s="166"/>
      <c r="D115" s="167" t="s">
        <v>116</v>
      </c>
      <c r="E115" s="168"/>
      <c r="F115" s="168"/>
      <c r="G115" s="168"/>
      <c r="H115" s="168"/>
      <c r="I115" s="169"/>
      <c r="J115" s="170">
        <f>J197</f>
        <v>0</v>
      </c>
      <c r="K115" s="166"/>
      <c r="L115" s="171"/>
    </row>
    <row r="116" spans="1:31" s="9" customFormat="1" ht="25" customHeight="1">
      <c r="B116" s="158"/>
      <c r="C116" s="159"/>
      <c r="D116" s="160" t="s">
        <v>117</v>
      </c>
      <c r="E116" s="161"/>
      <c r="F116" s="161"/>
      <c r="G116" s="161"/>
      <c r="H116" s="161"/>
      <c r="I116" s="162"/>
      <c r="J116" s="163">
        <f>J201</f>
        <v>0</v>
      </c>
      <c r="K116" s="159"/>
      <c r="L116" s="164"/>
    </row>
    <row r="117" spans="1:31" s="10" customFormat="1" ht="19.899999999999999" customHeight="1">
      <c r="B117" s="165"/>
      <c r="C117" s="166"/>
      <c r="D117" s="167" t="s">
        <v>118</v>
      </c>
      <c r="E117" s="168"/>
      <c r="F117" s="168"/>
      <c r="G117" s="168"/>
      <c r="H117" s="168"/>
      <c r="I117" s="169"/>
      <c r="J117" s="170">
        <f>J202</f>
        <v>0</v>
      </c>
      <c r="K117" s="166"/>
      <c r="L117" s="171"/>
    </row>
    <row r="118" spans="1:31" s="2" customFormat="1" ht="21.7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7" customHeight="1">
      <c r="A119" s="31"/>
      <c r="B119" s="51"/>
      <c r="C119" s="52"/>
      <c r="D119" s="52"/>
      <c r="E119" s="52"/>
      <c r="F119" s="52"/>
      <c r="G119" s="52"/>
      <c r="H119" s="52"/>
      <c r="I119" s="149"/>
      <c r="J119" s="52"/>
      <c r="K119" s="52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3" spans="1:31" s="2" customFormat="1" ht="7" customHeight="1">
      <c r="A123" s="31"/>
      <c r="B123" s="53"/>
      <c r="C123" s="54"/>
      <c r="D123" s="54"/>
      <c r="E123" s="54"/>
      <c r="F123" s="54"/>
      <c r="G123" s="54"/>
      <c r="H123" s="54"/>
      <c r="I123" s="152"/>
      <c r="J123" s="54"/>
      <c r="K123" s="54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25" customHeight="1">
      <c r="A124" s="31"/>
      <c r="B124" s="32"/>
      <c r="C124" s="20" t="s">
        <v>119</v>
      </c>
      <c r="D124" s="33"/>
      <c r="E124" s="33"/>
      <c r="F124" s="33"/>
      <c r="G124" s="33"/>
      <c r="H124" s="33"/>
      <c r="I124" s="112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7" customHeight="1">
      <c r="A125" s="31"/>
      <c r="B125" s="32"/>
      <c r="C125" s="33"/>
      <c r="D125" s="33"/>
      <c r="E125" s="33"/>
      <c r="F125" s="33"/>
      <c r="G125" s="33"/>
      <c r="H125" s="33"/>
      <c r="I125" s="112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16</v>
      </c>
      <c r="D126" s="33"/>
      <c r="E126" s="33"/>
      <c r="F126" s="33"/>
      <c r="G126" s="33"/>
      <c r="H126" s="33"/>
      <c r="I126" s="112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6.5" customHeight="1">
      <c r="A127" s="31"/>
      <c r="B127" s="32"/>
      <c r="C127" s="33"/>
      <c r="D127" s="33"/>
      <c r="E127" s="279" t="str">
        <f>E7</f>
        <v>Snižování energetické náročnosti panelového domu ČSA 22, Šumperk</v>
      </c>
      <c r="F127" s="280"/>
      <c r="G127" s="280"/>
      <c r="H127" s="280"/>
      <c r="I127" s="112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91</v>
      </c>
      <c r="D128" s="33"/>
      <c r="E128" s="33"/>
      <c r="F128" s="33"/>
      <c r="G128" s="33"/>
      <c r="H128" s="33"/>
      <c r="I128" s="112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3"/>
      <c r="D129" s="33"/>
      <c r="E129" s="250" t="str">
        <f>E9</f>
        <v>ELE1 - Bleskosvod</v>
      </c>
      <c r="F129" s="281"/>
      <c r="G129" s="281"/>
      <c r="H129" s="281"/>
      <c r="I129" s="112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7" customHeight="1">
      <c r="A130" s="31"/>
      <c r="B130" s="32"/>
      <c r="C130" s="33"/>
      <c r="D130" s="33"/>
      <c r="E130" s="33"/>
      <c r="F130" s="33"/>
      <c r="G130" s="33"/>
      <c r="H130" s="33"/>
      <c r="I130" s="112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6" t="s">
        <v>22</v>
      </c>
      <c r="D131" s="33"/>
      <c r="E131" s="33"/>
      <c r="F131" s="24" t="str">
        <f>F12</f>
        <v xml:space="preserve"> </v>
      </c>
      <c r="G131" s="33"/>
      <c r="H131" s="33"/>
      <c r="I131" s="114" t="s">
        <v>24</v>
      </c>
      <c r="J131" s="63">
        <f>IF(J12="","",J12)</f>
        <v>0</v>
      </c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7" customHeight="1">
      <c r="A132" s="31"/>
      <c r="B132" s="32"/>
      <c r="C132" s="33"/>
      <c r="D132" s="33"/>
      <c r="E132" s="33"/>
      <c r="F132" s="33"/>
      <c r="G132" s="33"/>
      <c r="H132" s="33"/>
      <c r="I132" s="112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25.65" customHeight="1">
      <c r="A133" s="31"/>
      <c r="B133" s="32"/>
      <c r="C133" s="26" t="s">
        <v>27</v>
      </c>
      <c r="D133" s="33"/>
      <c r="E133" s="33"/>
      <c r="F133" s="24" t="str">
        <f>E15</f>
        <v xml:space="preserve"> </v>
      </c>
      <c r="G133" s="33"/>
      <c r="H133" s="33"/>
      <c r="I133" s="114" t="s">
        <v>33</v>
      </c>
      <c r="J133" s="29" t="str">
        <f>E21</f>
        <v>PVLK PROJECT s.r.o.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25.65" customHeight="1">
      <c r="A134" s="31"/>
      <c r="B134" s="32"/>
      <c r="C134" s="26" t="s">
        <v>31</v>
      </c>
      <c r="D134" s="33"/>
      <c r="E134" s="33"/>
      <c r="F134" s="24" t="str">
        <f>IF(E18="","",E18)</f>
        <v>Vyplň údaj</v>
      </c>
      <c r="G134" s="33"/>
      <c r="H134" s="33"/>
      <c r="I134" s="114" t="s">
        <v>36</v>
      </c>
      <c r="J134" s="29" t="str">
        <f>E24</f>
        <v>PVLK PROJECT s.r.o.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0.25" customHeight="1">
      <c r="A135" s="31"/>
      <c r="B135" s="32"/>
      <c r="C135" s="33"/>
      <c r="D135" s="33"/>
      <c r="E135" s="33"/>
      <c r="F135" s="33"/>
      <c r="G135" s="33"/>
      <c r="H135" s="33"/>
      <c r="I135" s="112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11" customFormat="1" ht="29.25" customHeight="1">
      <c r="A136" s="172"/>
      <c r="B136" s="173"/>
      <c r="C136" s="174" t="s">
        <v>120</v>
      </c>
      <c r="D136" s="175" t="s">
        <v>63</v>
      </c>
      <c r="E136" s="175" t="s">
        <v>59</v>
      </c>
      <c r="F136" s="175" t="s">
        <v>60</v>
      </c>
      <c r="G136" s="175" t="s">
        <v>121</v>
      </c>
      <c r="H136" s="175" t="s">
        <v>122</v>
      </c>
      <c r="I136" s="176" t="s">
        <v>123</v>
      </c>
      <c r="J136" s="177" t="s">
        <v>95</v>
      </c>
      <c r="K136" s="178" t="s">
        <v>124</v>
      </c>
      <c r="L136" s="179"/>
      <c r="M136" s="72" t="s">
        <v>1</v>
      </c>
      <c r="N136" s="73" t="s">
        <v>42</v>
      </c>
      <c r="O136" s="73" t="s">
        <v>125</v>
      </c>
      <c r="P136" s="73" t="s">
        <v>126</v>
      </c>
      <c r="Q136" s="73" t="s">
        <v>127</v>
      </c>
      <c r="R136" s="73" t="s">
        <v>128</v>
      </c>
      <c r="S136" s="73" t="s">
        <v>129</v>
      </c>
      <c r="T136" s="74" t="s">
        <v>130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</row>
    <row r="137" spans="1:65" s="2" customFormat="1" ht="22.75" customHeight="1">
      <c r="A137" s="31"/>
      <c r="B137" s="32"/>
      <c r="C137" s="79" t="s">
        <v>131</v>
      </c>
      <c r="D137" s="33"/>
      <c r="E137" s="33"/>
      <c r="F137" s="33"/>
      <c r="G137" s="33"/>
      <c r="H137" s="33"/>
      <c r="I137" s="112"/>
      <c r="J137" s="180">
        <f>BK137</f>
        <v>0</v>
      </c>
      <c r="K137" s="33"/>
      <c r="L137" s="36"/>
      <c r="M137" s="75"/>
      <c r="N137" s="181"/>
      <c r="O137" s="76"/>
      <c r="P137" s="182">
        <f>P138+P194+P201</f>
        <v>0</v>
      </c>
      <c r="Q137" s="76"/>
      <c r="R137" s="182">
        <f>R138+R194+R201</f>
        <v>0</v>
      </c>
      <c r="S137" s="76"/>
      <c r="T137" s="183">
        <f>T138+T194+T201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77</v>
      </c>
      <c r="AU137" s="14" t="s">
        <v>97</v>
      </c>
      <c r="BK137" s="184">
        <f>BK138+BK194+BK201</f>
        <v>0</v>
      </c>
    </row>
    <row r="138" spans="1:65" s="12" customFormat="1" ht="25.9" customHeight="1">
      <c r="B138" s="185"/>
      <c r="C138" s="186"/>
      <c r="D138" s="187" t="s">
        <v>77</v>
      </c>
      <c r="E138" s="188" t="s">
        <v>132</v>
      </c>
      <c r="F138" s="188" t="s">
        <v>133</v>
      </c>
      <c r="G138" s="186"/>
      <c r="H138" s="186"/>
      <c r="I138" s="189"/>
      <c r="J138" s="190">
        <f>BK138</f>
        <v>0</v>
      </c>
      <c r="K138" s="186"/>
      <c r="L138" s="191"/>
      <c r="M138" s="192"/>
      <c r="N138" s="193"/>
      <c r="O138" s="193"/>
      <c r="P138" s="194">
        <f>P139+P141+P145+P148+P152+P158+P162+P166+P172+P176+P179+P182+P185+P188+P191</f>
        <v>0</v>
      </c>
      <c r="Q138" s="193"/>
      <c r="R138" s="194">
        <f>R139+R141+R145+R148+R152+R158+R162+R166+R172+R176+R179+R182+R185+R188+R191</f>
        <v>0</v>
      </c>
      <c r="S138" s="193"/>
      <c r="T138" s="195">
        <f>T139+T141+T145+T148+T152+T158+T162+T166+T172+T176+T179+T182+T185+T188+T191</f>
        <v>0</v>
      </c>
      <c r="AR138" s="196" t="s">
        <v>134</v>
      </c>
      <c r="AT138" s="197" t="s">
        <v>77</v>
      </c>
      <c r="AU138" s="197" t="s">
        <v>78</v>
      </c>
      <c r="AY138" s="196" t="s">
        <v>135</v>
      </c>
      <c r="BK138" s="198">
        <f>BK139+BK141+BK145+BK148+BK152+BK158+BK162+BK166+BK172+BK176+BK179+BK182+BK185+BK188+BK191</f>
        <v>0</v>
      </c>
    </row>
    <row r="139" spans="1:65" s="12" customFormat="1" ht="22.75" customHeight="1">
      <c r="B139" s="185"/>
      <c r="C139" s="186"/>
      <c r="D139" s="187" t="s">
        <v>77</v>
      </c>
      <c r="E139" s="199" t="s">
        <v>136</v>
      </c>
      <c r="F139" s="199" t="s">
        <v>137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P140</f>
        <v>0</v>
      </c>
      <c r="Q139" s="193"/>
      <c r="R139" s="194">
        <f>R140</f>
        <v>0</v>
      </c>
      <c r="S139" s="193"/>
      <c r="T139" s="195">
        <f>T140</f>
        <v>0</v>
      </c>
      <c r="AR139" s="196" t="s">
        <v>134</v>
      </c>
      <c r="AT139" s="197" t="s">
        <v>77</v>
      </c>
      <c r="AU139" s="197" t="s">
        <v>21</v>
      </c>
      <c r="AY139" s="196" t="s">
        <v>135</v>
      </c>
      <c r="BK139" s="198">
        <f>BK140</f>
        <v>0</v>
      </c>
    </row>
    <row r="140" spans="1:65" s="2" customFormat="1" ht="21.75" customHeight="1">
      <c r="A140" s="31"/>
      <c r="B140" s="32"/>
      <c r="C140" s="201" t="s">
        <v>21</v>
      </c>
      <c r="D140" s="201" t="s">
        <v>138</v>
      </c>
      <c r="E140" s="202" t="s">
        <v>139</v>
      </c>
      <c r="F140" s="203" t="s">
        <v>140</v>
      </c>
      <c r="G140" s="204" t="s">
        <v>141</v>
      </c>
      <c r="H140" s="205">
        <v>1</v>
      </c>
      <c r="I140" s="206"/>
      <c r="J140" s="207">
        <f>ROUND(I140*H140,2)</f>
        <v>0</v>
      </c>
      <c r="K140" s="208"/>
      <c r="L140" s="36"/>
      <c r="M140" s="209" t="s">
        <v>1</v>
      </c>
      <c r="N140" s="210" t="s">
        <v>44</v>
      </c>
      <c r="O140" s="68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3" t="s">
        <v>142</v>
      </c>
      <c r="AT140" s="213" t="s">
        <v>138</v>
      </c>
      <c r="AU140" s="213" t="s">
        <v>134</v>
      </c>
      <c r="AY140" s="14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134</v>
      </c>
      <c r="BK140" s="214">
        <f>ROUND(I140*H140,2)</f>
        <v>0</v>
      </c>
      <c r="BL140" s="14" t="s">
        <v>142</v>
      </c>
      <c r="BM140" s="213" t="s">
        <v>143</v>
      </c>
    </row>
    <row r="141" spans="1:65" s="12" customFormat="1" ht="22.75" customHeight="1">
      <c r="B141" s="185"/>
      <c r="C141" s="186"/>
      <c r="D141" s="187" t="s">
        <v>77</v>
      </c>
      <c r="E141" s="199" t="s">
        <v>144</v>
      </c>
      <c r="F141" s="199" t="s">
        <v>145</v>
      </c>
      <c r="G141" s="186"/>
      <c r="H141" s="186"/>
      <c r="I141" s="189"/>
      <c r="J141" s="200">
        <f>BK141</f>
        <v>0</v>
      </c>
      <c r="K141" s="186"/>
      <c r="L141" s="191"/>
      <c r="M141" s="192"/>
      <c r="N141" s="193"/>
      <c r="O141" s="193"/>
      <c r="P141" s="194">
        <f>SUM(P142:P144)</f>
        <v>0</v>
      </c>
      <c r="Q141" s="193"/>
      <c r="R141" s="194">
        <f>SUM(R142:R144)</f>
        <v>0</v>
      </c>
      <c r="S141" s="193"/>
      <c r="T141" s="195">
        <f>SUM(T142:T144)</f>
        <v>0</v>
      </c>
      <c r="AR141" s="196" t="s">
        <v>134</v>
      </c>
      <c r="AT141" s="197" t="s">
        <v>77</v>
      </c>
      <c r="AU141" s="197" t="s">
        <v>21</v>
      </c>
      <c r="AY141" s="196" t="s">
        <v>135</v>
      </c>
      <c r="BK141" s="198">
        <f>SUM(BK142:BK144)</f>
        <v>0</v>
      </c>
    </row>
    <row r="142" spans="1:65" s="2" customFormat="1" ht="21.75" customHeight="1">
      <c r="A142" s="31"/>
      <c r="B142" s="32"/>
      <c r="C142" s="201" t="s">
        <v>146</v>
      </c>
      <c r="D142" s="201" t="s">
        <v>138</v>
      </c>
      <c r="E142" s="202" t="s">
        <v>147</v>
      </c>
      <c r="F142" s="203" t="s">
        <v>148</v>
      </c>
      <c r="G142" s="204" t="s">
        <v>149</v>
      </c>
      <c r="H142" s="205">
        <v>30</v>
      </c>
      <c r="I142" s="206"/>
      <c r="J142" s="207">
        <f>ROUND(I142*H142,2)</f>
        <v>0</v>
      </c>
      <c r="K142" s="208"/>
      <c r="L142" s="36"/>
      <c r="M142" s="209" t="s">
        <v>1</v>
      </c>
      <c r="N142" s="210" t="s">
        <v>44</v>
      </c>
      <c r="O142" s="68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142</v>
      </c>
      <c r="AT142" s="213" t="s">
        <v>138</v>
      </c>
      <c r="AU142" s="213" t="s">
        <v>134</v>
      </c>
      <c r="AY142" s="14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134</v>
      </c>
      <c r="BK142" s="214">
        <f>ROUND(I142*H142,2)</f>
        <v>0</v>
      </c>
      <c r="BL142" s="14" t="s">
        <v>142</v>
      </c>
      <c r="BM142" s="213" t="s">
        <v>150</v>
      </c>
    </row>
    <row r="143" spans="1:65" s="2" customFormat="1" ht="16.5" customHeight="1">
      <c r="A143" s="31"/>
      <c r="B143" s="32"/>
      <c r="C143" s="215" t="s">
        <v>151</v>
      </c>
      <c r="D143" s="215" t="s">
        <v>152</v>
      </c>
      <c r="E143" s="216" t="s">
        <v>153</v>
      </c>
      <c r="F143" s="217" t="s">
        <v>154</v>
      </c>
      <c r="G143" s="218" t="s">
        <v>155</v>
      </c>
      <c r="H143" s="219">
        <v>30</v>
      </c>
      <c r="I143" s="220"/>
      <c r="J143" s="221">
        <f>ROUND(I143*H143,2)</f>
        <v>0</v>
      </c>
      <c r="K143" s="222"/>
      <c r="L143" s="223"/>
      <c r="M143" s="224" t="s">
        <v>1</v>
      </c>
      <c r="N143" s="225" t="s">
        <v>44</v>
      </c>
      <c r="O143" s="68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156</v>
      </c>
      <c r="AT143" s="213" t="s">
        <v>152</v>
      </c>
      <c r="AU143" s="213" t="s">
        <v>134</v>
      </c>
      <c r="AY143" s="14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134</v>
      </c>
      <c r="BK143" s="214">
        <f>ROUND(I143*H143,2)</f>
        <v>0</v>
      </c>
      <c r="BL143" s="14" t="s">
        <v>142</v>
      </c>
      <c r="BM143" s="213" t="s">
        <v>157</v>
      </c>
    </row>
    <row r="144" spans="1:65" s="2" customFormat="1" ht="21.75" customHeight="1">
      <c r="A144" s="31"/>
      <c r="B144" s="32"/>
      <c r="C144" s="215" t="s">
        <v>158</v>
      </c>
      <c r="D144" s="215" t="s">
        <v>152</v>
      </c>
      <c r="E144" s="216" t="s">
        <v>159</v>
      </c>
      <c r="F144" s="217" t="s">
        <v>160</v>
      </c>
      <c r="G144" s="218" t="s">
        <v>155</v>
      </c>
      <c r="H144" s="219">
        <v>0.3</v>
      </c>
      <c r="I144" s="220"/>
      <c r="J144" s="221">
        <f>ROUND(I144*H144,2)</f>
        <v>0</v>
      </c>
      <c r="K144" s="222"/>
      <c r="L144" s="223"/>
      <c r="M144" s="224" t="s">
        <v>1</v>
      </c>
      <c r="N144" s="225" t="s">
        <v>44</v>
      </c>
      <c r="O144" s="68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156</v>
      </c>
      <c r="AT144" s="213" t="s">
        <v>152</v>
      </c>
      <c r="AU144" s="213" t="s">
        <v>134</v>
      </c>
      <c r="AY144" s="14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134</v>
      </c>
      <c r="BK144" s="214">
        <f>ROUND(I144*H144,2)</f>
        <v>0</v>
      </c>
      <c r="BL144" s="14" t="s">
        <v>142</v>
      </c>
      <c r="BM144" s="213" t="s">
        <v>161</v>
      </c>
    </row>
    <row r="145" spans="1:65" s="12" customFormat="1" ht="22.75" customHeight="1">
      <c r="B145" s="185"/>
      <c r="C145" s="186"/>
      <c r="D145" s="187" t="s">
        <v>77</v>
      </c>
      <c r="E145" s="199" t="s">
        <v>162</v>
      </c>
      <c r="F145" s="199" t="s">
        <v>163</v>
      </c>
      <c r="G145" s="186"/>
      <c r="H145" s="186"/>
      <c r="I145" s="189"/>
      <c r="J145" s="200">
        <f>BK145</f>
        <v>0</v>
      </c>
      <c r="K145" s="186"/>
      <c r="L145" s="191"/>
      <c r="M145" s="192"/>
      <c r="N145" s="193"/>
      <c r="O145" s="193"/>
      <c r="P145" s="194">
        <f>SUM(P146:P147)</f>
        <v>0</v>
      </c>
      <c r="Q145" s="193"/>
      <c r="R145" s="194">
        <f>SUM(R146:R147)</f>
        <v>0</v>
      </c>
      <c r="S145" s="193"/>
      <c r="T145" s="195">
        <f>SUM(T146:T147)</f>
        <v>0</v>
      </c>
      <c r="AR145" s="196" t="s">
        <v>134</v>
      </c>
      <c r="AT145" s="197" t="s">
        <v>77</v>
      </c>
      <c r="AU145" s="197" t="s">
        <v>21</v>
      </c>
      <c r="AY145" s="196" t="s">
        <v>135</v>
      </c>
      <c r="BK145" s="198">
        <f>SUM(BK146:BK147)</f>
        <v>0</v>
      </c>
    </row>
    <row r="146" spans="1:65" s="2" customFormat="1" ht="21.75" customHeight="1">
      <c r="A146" s="31"/>
      <c r="B146" s="32"/>
      <c r="C146" s="201" t="s">
        <v>164</v>
      </c>
      <c r="D146" s="201" t="s">
        <v>138</v>
      </c>
      <c r="E146" s="202" t="s">
        <v>165</v>
      </c>
      <c r="F146" s="203" t="s">
        <v>166</v>
      </c>
      <c r="G146" s="204" t="s">
        <v>149</v>
      </c>
      <c r="H146" s="205">
        <v>10</v>
      </c>
      <c r="I146" s="206"/>
      <c r="J146" s="207">
        <f>ROUND(I146*H146,2)</f>
        <v>0</v>
      </c>
      <c r="K146" s="208"/>
      <c r="L146" s="36"/>
      <c r="M146" s="209" t="s">
        <v>1</v>
      </c>
      <c r="N146" s="210" t="s">
        <v>44</v>
      </c>
      <c r="O146" s="68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142</v>
      </c>
      <c r="AT146" s="213" t="s">
        <v>138</v>
      </c>
      <c r="AU146" s="213" t="s">
        <v>134</v>
      </c>
      <c r="AY146" s="14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134</v>
      </c>
      <c r="BK146" s="214">
        <f>ROUND(I146*H146,2)</f>
        <v>0</v>
      </c>
      <c r="BL146" s="14" t="s">
        <v>142</v>
      </c>
      <c r="BM146" s="213" t="s">
        <v>167</v>
      </c>
    </row>
    <row r="147" spans="1:65" s="2" customFormat="1" ht="21.75" customHeight="1">
      <c r="A147" s="31"/>
      <c r="B147" s="32"/>
      <c r="C147" s="215" t="s">
        <v>168</v>
      </c>
      <c r="D147" s="215" t="s">
        <v>152</v>
      </c>
      <c r="E147" s="216" t="s">
        <v>169</v>
      </c>
      <c r="F147" s="217" t="s">
        <v>170</v>
      </c>
      <c r="G147" s="218" t="s">
        <v>155</v>
      </c>
      <c r="H147" s="219">
        <v>6.2</v>
      </c>
      <c r="I147" s="220"/>
      <c r="J147" s="221">
        <f>ROUND(I147*H147,2)</f>
        <v>0</v>
      </c>
      <c r="K147" s="222"/>
      <c r="L147" s="223"/>
      <c r="M147" s="224" t="s">
        <v>1</v>
      </c>
      <c r="N147" s="225" t="s">
        <v>44</v>
      </c>
      <c r="O147" s="68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156</v>
      </c>
      <c r="AT147" s="213" t="s">
        <v>152</v>
      </c>
      <c r="AU147" s="213" t="s">
        <v>134</v>
      </c>
      <c r="AY147" s="14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134</v>
      </c>
      <c r="BK147" s="214">
        <f>ROUND(I147*H147,2)</f>
        <v>0</v>
      </c>
      <c r="BL147" s="14" t="s">
        <v>142</v>
      </c>
      <c r="BM147" s="213" t="s">
        <v>171</v>
      </c>
    </row>
    <row r="148" spans="1:65" s="12" customFormat="1" ht="22.75" customHeight="1">
      <c r="B148" s="185"/>
      <c r="C148" s="186"/>
      <c r="D148" s="187" t="s">
        <v>77</v>
      </c>
      <c r="E148" s="199" t="s">
        <v>172</v>
      </c>
      <c r="F148" s="199" t="s">
        <v>173</v>
      </c>
      <c r="G148" s="186"/>
      <c r="H148" s="186"/>
      <c r="I148" s="189"/>
      <c r="J148" s="200">
        <f>BK148</f>
        <v>0</v>
      </c>
      <c r="K148" s="186"/>
      <c r="L148" s="191"/>
      <c r="M148" s="192"/>
      <c r="N148" s="193"/>
      <c r="O148" s="193"/>
      <c r="P148" s="194">
        <f>SUM(P149:P151)</f>
        <v>0</v>
      </c>
      <c r="Q148" s="193"/>
      <c r="R148" s="194">
        <f>SUM(R149:R151)</f>
        <v>0</v>
      </c>
      <c r="S148" s="193"/>
      <c r="T148" s="195">
        <f>SUM(T149:T151)</f>
        <v>0</v>
      </c>
      <c r="AR148" s="196" t="s">
        <v>134</v>
      </c>
      <c r="AT148" s="197" t="s">
        <v>77</v>
      </c>
      <c r="AU148" s="197" t="s">
        <v>21</v>
      </c>
      <c r="AY148" s="196" t="s">
        <v>135</v>
      </c>
      <c r="BK148" s="198">
        <f>SUM(BK149:BK151)</f>
        <v>0</v>
      </c>
    </row>
    <row r="149" spans="1:65" s="2" customFormat="1" ht="21.75" customHeight="1">
      <c r="A149" s="31"/>
      <c r="B149" s="32"/>
      <c r="C149" s="201" t="s">
        <v>174</v>
      </c>
      <c r="D149" s="201" t="s">
        <v>138</v>
      </c>
      <c r="E149" s="202" t="s">
        <v>175</v>
      </c>
      <c r="F149" s="203" t="s">
        <v>176</v>
      </c>
      <c r="G149" s="204" t="s">
        <v>149</v>
      </c>
      <c r="H149" s="205">
        <v>112</v>
      </c>
      <c r="I149" s="206"/>
      <c r="J149" s="207">
        <f>ROUND(I149*H149,2)</f>
        <v>0</v>
      </c>
      <c r="K149" s="208"/>
      <c r="L149" s="36"/>
      <c r="M149" s="209" t="s">
        <v>1</v>
      </c>
      <c r="N149" s="210" t="s">
        <v>44</v>
      </c>
      <c r="O149" s="68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3" t="s">
        <v>142</v>
      </c>
      <c r="AT149" s="213" t="s">
        <v>138</v>
      </c>
      <c r="AU149" s="213" t="s">
        <v>134</v>
      </c>
      <c r="AY149" s="14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134</v>
      </c>
      <c r="BK149" s="214">
        <f>ROUND(I149*H149,2)</f>
        <v>0</v>
      </c>
      <c r="BL149" s="14" t="s">
        <v>142</v>
      </c>
      <c r="BM149" s="213" t="s">
        <v>177</v>
      </c>
    </row>
    <row r="150" spans="1:65" s="2" customFormat="1" ht="21.75" customHeight="1">
      <c r="A150" s="31"/>
      <c r="B150" s="32"/>
      <c r="C150" s="215" t="s">
        <v>178</v>
      </c>
      <c r="D150" s="215" t="s">
        <v>152</v>
      </c>
      <c r="E150" s="216" t="s">
        <v>179</v>
      </c>
      <c r="F150" s="217" t="s">
        <v>180</v>
      </c>
      <c r="G150" s="218" t="s">
        <v>155</v>
      </c>
      <c r="H150" s="219">
        <v>15.12</v>
      </c>
      <c r="I150" s="220"/>
      <c r="J150" s="221">
        <f>ROUND(I150*H150,2)</f>
        <v>0</v>
      </c>
      <c r="K150" s="222"/>
      <c r="L150" s="223"/>
      <c r="M150" s="224" t="s">
        <v>1</v>
      </c>
      <c r="N150" s="225" t="s">
        <v>44</v>
      </c>
      <c r="O150" s="68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3" t="s">
        <v>156</v>
      </c>
      <c r="AT150" s="213" t="s">
        <v>152</v>
      </c>
      <c r="AU150" s="213" t="s">
        <v>134</v>
      </c>
      <c r="AY150" s="14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134</v>
      </c>
      <c r="BK150" s="214">
        <f>ROUND(I150*H150,2)</f>
        <v>0</v>
      </c>
      <c r="BL150" s="14" t="s">
        <v>142</v>
      </c>
      <c r="BM150" s="213" t="s">
        <v>181</v>
      </c>
    </row>
    <row r="151" spans="1:65" s="2" customFormat="1" ht="33" customHeight="1">
      <c r="A151" s="31"/>
      <c r="B151" s="32"/>
      <c r="C151" s="215" t="s">
        <v>182</v>
      </c>
      <c r="D151" s="215" t="s">
        <v>152</v>
      </c>
      <c r="E151" s="216" t="s">
        <v>183</v>
      </c>
      <c r="F151" s="217" t="s">
        <v>184</v>
      </c>
      <c r="G151" s="218" t="s">
        <v>185</v>
      </c>
      <c r="H151" s="219">
        <v>112</v>
      </c>
      <c r="I151" s="220"/>
      <c r="J151" s="221">
        <f>ROUND(I151*H151,2)</f>
        <v>0</v>
      </c>
      <c r="K151" s="222"/>
      <c r="L151" s="223"/>
      <c r="M151" s="224" t="s">
        <v>1</v>
      </c>
      <c r="N151" s="225" t="s">
        <v>44</v>
      </c>
      <c r="O151" s="68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156</v>
      </c>
      <c r="AT151" s="213" t="s">
        <v>152</v>
      </c>
      <c r="AU151" s="213" t="s">
        <v>134</v>
      </c>
      <c r="AY151" s="14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134</v>
      </c>
      <c r="BK151" s="214">
        <f>ROUND(I151*H151,2)</f>
        <v>0</v>
      </c>
      <c r="BL151" s="14" t="s">
        <v>142</v>
      </c>
      <c r="BM151" s="213" t="s">
        <v>186</v>
      </c>
    </row>
    <row r="152" spans="1:65" s="12" customFormat="1" ht="22.75" customHeight="1">
      <c r="B152" s="185"/>
      <c r="C152" s="186"/>
      <c r="D152" s="187" t="s">
        <v>77</v>
      </c>
      <c r="E152" s="199" t="s">
        <v>187</v>
      </c>
      <c r="F152" s="199" t="s">
        <v>188</v>
      </c>
      <c r="G152" s="186"/>
      <c r="H152" s="186"/>
      <c r="I152" s="189"/>
      <c r="J152" s="200">
        <f>BK152</f>
        <v>0</v>
      </c>
      <c r="K152" s="186"/>
      <c r="L152" s="191"/>
      <c r="M152" s="192"/>
      <c r="N152" s="193"/>
      <c r="O152" s="193"/>
      <c r="P152" s="194">
        <f>SUM(P153:P157)</f>
        <v>0</v>
      </c>
      <c r="Q152" s="193"/>
      <c r="R152" s="194">
        <f>SUM(R153:R157)</f>
        <v>0</v>
      </c>
      <c r="S152" s="193"/>
      <c r="T152" s="195">
        <f>SUM(T153:T157)</f>
        <v>0</v>
      </c>
      <c r="AR152" s="196" t="s">
        <v>134</v>
      </c>
      <c r="AT152" s="197" t="s">
        <v>77</v>
      </c>
      <c r="AU152" s="197" t="s">
        <v>21</v>
      </c>
      <c r="AY152" s="196" t="s">
        <v>135</v>
      </c>
      <c r="BK152" s="198">
        <f>SUM(BK153:BK157)</f>
        <v>0</v>
      </c>
    </row>
    <row r="153" spans="1:65" s="2" customFormat="1" ht="21.75" customHeight="1">
      <c r="A153" s="31"/>
      <c r="B153" s="32"/>
      <c r="C153" s="201" t="s">
        <v>189</v>
      </c>
      <c r="D153" s="201" t="s">
        <v>138</v>
      </c>
      <c r="E153" s="202" t="s">
        <v>175</v>
      </c>
      <c r="F153" s="203" t="s">
        <v>176</v>
      </c>
      <c r="G153" s="204" t="s">
        <v>149</v>
      </c>
      <c r="H153" s="205">
        <v>110</v>
      </c>
      <c r="I153" s="206"/>
      <c r="J153" s="207">
        <f>ROUND(I153*H153,2)</f>
        <v>0</v>
      </c>
      <c r="K153" s="208"/>
      <c r="L153" s="36"/>
      <c r="M153" s="209" t="s">
        <v>1</v>
      </c>
      <c r="N153" s="210" t="s">
        <v>44</v>
      </c>
      <c r="O153" s="68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3" t="s">
        <v>142</v>
      </c>
      <c r="AT153" s="213" t="s">
        <v>138</v>
      </c>
      <c r="AU153" s="213" t="s">
        <v>134</v>
      </c>
      <c r="AY153" s="14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134</v>
      </c>
      <c r="BK153" s="214">
        <f>ROUND(I153*H153,2)</f>
        <v>0</v>
      </c>
      <c r="BL153" s="14" t="s">
        <v>142</v>
      </c>
      <c r="BM153" s="213" t="s">
        <v>190</v>
      </c>
    </row>
    <row r="154" spans="1:65" s="2" customFormat="1" ht="21.75" customHeight="1">
      <c r="A154" s="31"/>
      <c r="B154" s="32"/>
      <c r="C154" s="215" t="s">
        <v>191</v>
      </c>
      <c r="D154" s="215" t="s">
        <v>152</v>
      </c>
      <c r="E154" s="216" t="s">
        <v>179</v>
      </c>
      <c r="F154" s="217" t="s">
        <v>180</v>
      </c>
      <c r="G154" s="218" t="s">
        <v>155</v>
      </c>
      <c r="H154" s="219">
        <v>14.85</v>
      </c>
      <c r="I154" s="220"/>
      <c r="J154" s="221">
        <f>ROUND(I154*H154,2)</f>
        <v>0</v>
      </c>
      <c r="K154" s="222"/>
      <c r="L154" s="223"/>
      <c r="M154" s="224" t="s">
        <v>1</v>
      </c>
      <c r="N154" s="225" t="s">
        <v>44</v>
      </c>
      <c r="O154" s="68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156</v>
      </c>
      <c r="AT154" s="213" t="s">
        <v>152</v>
      </c>
      <c r="AU154" s="213" t="s">
        <v>134</v>
      </c>
      <c r="AY154" s="14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134</v>
      </c>
      <c r="BK154" s="214">
        <f>ROUND(I154*H154,2)</f>
        <v>0</v>
      </c>
      <c r="BL154" s="14" t="s">
        <v>142</v>
      </c>
      <c r="BM154" s="213" t="s">
        <v>192</v>
      </c>
    </row>
    <row r="155" spans="1:65" s="2" customFormat="1" ht="21.75" customHeight="1">
      <c r="A155" s="31"/>
      <c r="B155" s="32"/>
      <c r="C155" s="215" t="s">
        <v>193</v>
      </c>
      <c r="D155" s="215" t="s">
        <v>152</v>
      </c>
      <c r="E155" s="216" t="s">
        <v>194</v>
      </c>
      <c r="F155" s="217" t="s">
        <v>195</v>
      </c>
      <c r="G155" s="218" t="s">
        <v>185</v>
      </c>
      <c r="H155" s="219">
        <v>110</v>
      </c>
      <c r="I155" s="220"/>
      <c r="J155" s="221">
        <f>ROUND(I155*H155,2)</f>
        <v>0</v>
      </c>
      <c r="K155" s="222"/>
      <c r="L155" s="223"/>
      <c r="M155" s="224" t="s">
        <v>1</v>
      </c>
      <c r="N155" s="225" t="s">
        <v>44</v>
      </c>
      <c r="O155" s="68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156</v>
      </c>
      <c r="AT155" s="213" t="s">
        <v>152</v>
      </c>
      <c r="AU155" s="213" t="s">
        <v>134</v>
      </c>
      <c r="AY155" s="14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134</v>
      </c>
      <c r="BK155" s="214">
        <f>ROUND(I155*H155,2)</f>
        <v>0</v>
      </c>
      <c r="BL155" s="14" t="s">
        <v>142</v>
      </c>
      <c r="BM155" s="213" t="s">
        <v>196</v>
      </c>
    </row>
    <row r="156" spans="1:65" s="2" customFormat="1" ht="21.75" customHeight="1">
      <c r="A156" s="31"/>
      <c r="B156" s="32"/>
      <c r="C156" s="215" t="s">
        <v>197</v>
      </c>
      <c r="D156" s="215" t="s">
        <v>152</v>
      </c>
      <c r="E156" s="216" t="s">
        <v>198</v>
      </c>
      <c r="F156" s="217" t="s">
        <v>199</v>
      </c>
      <c r="G156" s="218" t="s">
        <v>185</v>
      </c>
      <c r="H156" s="219">
        <v>110</v>
      </c>
      <c r="I156" s="220"/>
      <c r="J156" s="221">
        <f>ROUND(I156*H156,2)</f>
        <v>0</v>
      </c>
      <c r="K156" s="222"/>
      <c r="L156" s="223"/>
      <c r="M156" s="224" t="s">
        <v>1</v>
      </c>
      <c r="N156" s="225" t="s">
        <v>44</v>
      </c>
      <c r="O156" s="68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156</v>
      </c>
      <c r="AT156" s="213" t="s">
        <v>152</v>
      </c>
      <c r="AU156" s="213" t="s">
        <v>134</v>
      </c>
      <c r="AY156" s="14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134</v>
      </c>
      <c r="BK156" s="214">
        <f>ROUND(I156*H156,2)</f>
        <v>0</v>
      </c>
      <c r="BL156" s="14" t="s">
        <v>142</v>
      </c>
      <c r="BM156" s="213" t="s">
        <v>200</v>
      </c>
    </row>
    <row r="157" spans="1:65" s="2" customFormat="1" ht="21.75" customHeight="1">
      <c r="A157" s="31"/>
      <c r="B157" s="32"/>
      <c r="C157" s="215" t="s">
        <v>201</v>
      </c>
      <c r="D157" s="215" t="s">
        <v>152</v>
      </c>
      <c r="E157" s="216" t="s">
        <v>202</v>
      </c>
      <c r="F157" s="217" t="s">
        <v>203</v>
      </c>
      <c r="G157" s="218" t="s">
        <v>185</v>
      </c>
      <c r="H157" s="219">
        <v>110</v>
      </c>
      <c r="I157" s="220"/>
      <c r="J157" s="221">
        <f>ROUND(I157*H157,2)</f>
        <v>0</v>
      </c>
      <c r="K157" s="222"/>
      <c r="L157" s="223"/>
      <c r="M157" s="224" t="s">
        <v>1</v>
      </c>
      <c r="N157" s="225" t="s">
        <v>44</v>
      </c>
      <c r="O157" s="68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156</v>
      </c>
      <c r="AT157" s="213" t="s">
        <v>152</v>
      </c>
      <c r="AU157" s="213" t="s">
        <v>134</v>
      </c>
      <c r="AY157" s="14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134</v>
      </c>
      <c r="BK157" s="214">
        <f>ROUND(I157*H157,2)</f>
        <v>0</v>
      </c>
      <c r="BL157" s="14" t="s">
        <v>142</v>
      </c>
      <c r="BM157" s="213" t="s">
        <v>204</v>
      </c>
    </row>
    <row r="158" spans="1:65" s="12" customFormat="1" ht="22.75" customHeight="1">
      <c r="B158" s="185"/>
      <c r="C158" s="186"/>
      <c r="D158" s="187" t="s">
        <v>77</v>
      </c>
      <c r="E158" s="199" t="s">
        <v>205</v>
      </c>
      <c r="F158" s="199" t="s">
        <v>206</v>
      </c>
      <c r="G158" s="186"/>
      <c r="H158" s="186"/>
      <c r="I158" s="189"/>
      <c r="J158" s="200">
        <f>BK158</f>
        <v>0</v>
      </c>
      <c r="K158" s="186"/>
      <c r="L158" s="191"/>
      <c r="M158" s="192"/>
      <c r="N158" s="193"/>
      <c r="O158" s="193"/>
      <c r="P158" s="194">
        <f>SUM(P159:P161)</f>
        <v>0</v>
      </c>
      <c r="Q158" s="193"/>
      <c r="R158" s="194">
        <f>SUM(R159:R161)</f>
        <v>0</v>
      </c>
      <c r="S158" s="193"/>
      <c r="T158" s="195">
        <f>SUM(T159:T161)</f>
        <v>0</v>
      </c>
      <c r="AR158" s="196" t="s">
        <v>134</v>
      </c>
      <c r="AT158" s="197" t="s">
        <v>77</v>
      </c>
      <c r="AU158" s="197" t="s">
        <v>21</v>
      </c>
      <c r="AY158" s="196" t="s">
        <v>135</v>
      </c>
      <c r="BK158" s="198">
        <f>SUM(BK159:BK161)</f>
        <v>0</v>
      </c>
    </row>
    <row r="159" spans="1:65" s="2" customFormat="1" ht="21.75" customHeight="1">
      <c r="A159" s="31"/>
      <c r="B159" s="32"/>
      <c r="C159" s="201" t="s">
        <v>207</v>
      </c>
      <c r="D159" s="201" t="s">
        <v>138</v>
      </c>
      <c r="E159" s="202" t="s">
        <v>175</v>
      </c>
      <c r="F159" s="203" t="s">
        <v>176</v>
      </c>
      <c r="G159" s="204" t="s">
        <v>149</v>
      </c>
      <c r="H159" s="205">
        <v>30</v>
      </c>
      <c r="I159" s="206"/>
      <c r="J159" s="207">
        <f>ROUND(I159*H159,2)</f>
        <v>0</v>
      </c>
      <c r="K159" s="208"/>
      <c r="L159" s="36"/>
      <c r="M159" s="209" t="s">
        <v>1</v>
      </c>
      <c r="N159" s="210" t="s">
        <v>44</v>
      </c>
      <c r="O159" s="68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142</v>
      </c>
      <c r="AT159" s="213" t="s">
        <v>138</v>
      </c>
      <c r="AU159" s="213" t="s">
        <v>134</v>
      </c>
      <c r="AY159" s="14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134</v>
      </c>
      <c r="BK159" s="214">
        <f>ROUND(I159*H159,2)</f>
        <v>0</v>
      </c>
      <c r="BL159" s="14" t="s">
        <v>142</v>
      </c>
      <c r="BM159" s="213" t="s">
        <v>208</v>
      </c>
    </row>
    <row r="160" spans="1:65" s="2" customFormat="1" ht="21.75" customHeight="1">
      <c r="A160" s="31"/>
      <c r="B160" s="32"/>
      <c r="C160" s="215" t="s">
        <v>209</v>
      </c>
      <c r="D160" s="215" t="s">
        <v>152</v>
      </c>
      <c r="E160" s="216" t="s">
        <v>179</v>
      </c>
      <c r="F160" s="217" t="s">
        <v>180</v>
      </c>
      <c r="G160" s="218" t="s">
        <v>155</v>
      </c>
      <c r="H160" s="219">
        <v>4.05</v>
      </c>
      <c r="I160" s="220"/>
      <c r="J160" s="221">
        <f>ROUND(I160*H160,2)</f>
        <v>0</v>
      </c>
      <c r="K160" s="222"/>
      <c r="L160" s="223"/>
      <c r="M160" s="224" t="s">
        <v>1</v>
      </c>
      <c r="N160" s="225" t="s">
        <v>44</v>
      </c>
      <c r="O160" s="68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156</v>
      </c>
      <c r="AT160" s="213" t="s">
        <v>152</v>
      </c>
      <c r="AU160" s="213" t="s">
        <v>134</v>
      </c>
      <c r="AY160" s="14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134</v>
      </c>
      <c r="BK160" s="214">
        <f>ROUND(I160*H160,2)</f>
        <v>0</v>
      </c>
      <c r="BL160" s="14" t="s">
        <v>142</v>
      </c>
      <c r="BM160" s="213" t="s">
        <v>210</v>
      </c>
    </row>
    <row r="161" spans="1:65" s="2" customFormat="1" ht="21.75" customHeight="1">
      <c r="A161" s="31"/>
      <c r="B161" s="32"/>
      <c r="C161" s="215" t="s">
        <v>211</v>
      </c>
      <c r="D161" s="215" t="s">
        <v>152</v>
      </c>
      <c r="E161" s="216" t="s">
        <v>212</v>
      </c>
      <c r="F161" s="217" t="s">
        <v>213</v>
      </c>
      <c r="G161" s="218" t="s">
        <v>185</v>
      </c>
      <c r="H161" s="219">
        <v>30</v>
      </c>
      <c r="I161" s="220"/>
      <c r="J161" s="221">
        <f>ROUND(I161*H161,2)</f>
        <v>0</v>
      </c>
      <c r="K161" s="222"/>
      <c r="L161" s="223"/>
      <c r="M161" s="224" t="s">
        <v>1</v>
      </c>
      <c r="N161" s="225" t="s">
        <v>44</v>
      </c>
      <c r="O161" s="68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156</v>
      </c>
      <c r="AT161" s="213" t="s">
        <v>152</v>
      </c>
      <c r="AU161" s="213" t="s">
        <v>134</v>
      </c>
      <c r="AY161" s="14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134</v>
      </c>
      <c r="BK161" s="214">
        <f>ROUND(I161*H161,2)</f>
        <v>0</v>
      </c>
      <c r="BL161" s="14" t="s">
        <v>142</v>
      </c>
      <c r="BM161" s="213" t="s">
        <v>214</v>
      </c>
    </row>
    <row r="162" spans="1:65" s="12" customFormat="1" ht="22.75" customHeight="1">
      <c r="B162" s="185"/>
      <c r="C162" s="186"/>
      <c r="D162" s="187" t="s">
        <v>77</v>
      </c>
      <c r="E162" s="199" t="s">
        <v>215</v>
      </c>
      <c r="F162" s="199" t="s">
        <v>216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SUM(P163:P165)</f>
        <v>0</v>
      </c>
      <c r="Q162" s="193"/>
      <c r="R162" s="194">
        <f>SUM(R163:R165)</f>
        <v>0</v>
      </c>
      <c r="S162" s="193"/>
      <c r="T162" s="195">
        <f>SUM(T163:T165)</f>
        <v>0</v>
      </c>
      <c r="AR162" s="196" t="s">
        <v>134</v>
      </c>
      <c r="AT162" s="197" t="s">
        <v>77</v>
      </c>
      <c r="AU162" s="197" t="s">
        <v>21</v>
      </c>
      <c r="AY162" s="196" t="s">
        <v>135</v>
      </c>
      <c r="BK162" s="198">
        <f>SUM(BK163:BK165)</f>
        <v>0</v>
      </c>
    </row>
    <row r="163" spans="1:65" s="2" customFormat="1" ht="21.75" customHeight="1">
      <c r="A163" s="31"/>
      <c r="B163" s="32"/>
      <c r="C163" s="201" t="s">
        <v>217</v>
      </c>
      <c r="D163" s="201" t="s">
        <v>138</v>
      </c>
      <c r="E163" s="202" t="s">
        <v>175</v>
      </c>
      <c r="F163" s="203" t="s">
        <v>176</v>
      </c>
      <c r="G163" s="204" t="s">
        <v>149</v>
      </c>
      <c r="H163" s="205">
        <v>260</v>
      </c>
      <c r="I163" s="206"/>
      <c r="J163" s="207">
        <f>ROUND(I163*H163,2)</f>
        <v>0</v>
      </c>
      <c r="K163" s="208"/>
      <c r="L163" s="36"/>
      <c r="M163" s="209" t="s">
        <v>1</v>
      </c>
      <c r="N163" s="210" t="s">
        <v>44</v>
      </c>
      <c r="O163" s="68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142</v>
      </c>
      <c r="AT163" s="213" t="s">
        <v>138</v>
      </c>
      <c r="AU163" s="213" t="s">
        <v>134</v>
      </c>
      <c r="AY163" s="14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134</v>
      </c>
      <c r="BK163" s="214">
        <f>ROUND(I163*H163,2)</f>
        <v>0</v>
      </c>
      <c r="BL163" s="14" t="s">
        <v>142</v>
      </c>
      <c r="BM163" s="213" t="s">
        <v>218</v>
      </c>
    </row>
    <row r="164" spans="1:65" s="2" customFormat="1" ht="21.75" customHeight="1">
      <c r="A164" s="31"/>
      <c r="B164" s="32"/>
      <c r="C164" s="215" t="s">
        <v>219</v>
      </c>
      <c r="D164" s="215" t="s">
        <v>152</v>
      </c>
      <c r="E164" s="216" t="s">
        <v>179</v>
      </c>
      <c r="F164" s="217" t="s">
        <v>180</v>
      </c>
      <c r="G164" s="218" t="s">
        <v>155</v>
      </c>
      <c r="H164" s="219">
        <v>35.1</v>
      </c>
      <c r="I164" s="220"/>
      <c r="J164" s="221">
        <f>ROUND(I164*H164,2)</f>
        <v>0</v>
      </c>
      <c r="K164" s="222"/>
      <c r="L164" s="223"/>
      <c r="M164" s="224" t="s">
        <v>1</v>
      </c>
      <c r="N164" s="225" t="s">
        <v>44</v>
      </c>
      <c r="O164" s="68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156</v>
      </c>
      <c r="AT164" s="213" t="s">
        <v>152</v>
      </c>
      <c r="AU164" s="213" t="s">
        <v>134</v>
      </c>
      <c r="AY164" s="14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134</v>
      </c>
      <c r="BK164" s="214">
        <f>ROUND(I164*H164,2)</f>
        <v>0</v>
      </c>
      <c r="BL164" s="14" t="s">
        <v>142</v>
      </c>
      <c r="BM164" s="213" t="s">
        <v>220</v>
      </c>
    </row>
    <row r="165" spans="1:65" s="2" customFormat="1" ht="33" customHeight="1">
      <c r="A165" s="31"/>
      <c r="B165" s="32"/>
      <c r="C165" s="215" t="s">
        <v>221</v>
      </c>
      <c r="D165" s="215" t="s">
        <v>152</v>
      </c>
      <c r="E165" s="216" t="s">
        <v>222</v>
      </c>
      <c r="F165" s="217" t="s">
        <v>223</v>
      </c>
      <c r="G165" s="218" t="s">
        <v>185</v>
      </c>
      <c r="H165" s="219">
        <v>260</v>
      </c>
      <c r="I165" s="220"/>
      <c r="J165" s="221">
        <f>ROUND(I165*H165,2)</f>
        <v>0</v>
      </c>
      <c r="K165" s="222"/>
      <c r="L165" s="223"/>
      <c r="M165" s="224" t="s">
        <v>1</v>
      </c>
      <c r="N165" s="225" t="s">
        <v>44</v>
      </c>
      <c r="O165" s="68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3" t="s">
        <v>156</v>
      </c>
      <c r="AT165" s="213" t="s">
        <v>152</v>
      </c>
      <c r="AU165" s="213" t="s">
        <v>134</v>
      </c>
      <c r="AY165" s="14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134</v>
      </c>
      <c r="BK165" s="214">
        <f>ROUND(I165*H165,2)</f>
        <v>0</v>
      </c>
      <c r="BL165" s="14" t="s">
        <v>142</v>
      </c>
      <c r="BM165" s="213" t="s">
        <v>224</v>
      </c>
    </row>
    <row r="166" spans="1:65" s="12" customFormat="1" ht="22.75" customHeight="1">
      <c r="B166" s="185"/>
      <c r="C166" s="186"/>
      <c r="D166" s="187" t="s">
        <v>77</v>
      </c>
      <c r="E166" s="199" t="s">
        <v>225</v>
      </c>
      <c r="F166" s="199" t="s">
        <v>226</v>
      </c>
      <c r="G166" s="186"/>
      <c r="H166" s="186"/>
      <c r="I166" s="189"/>
      <c r="J166" s="200">
        <f>BK166</f>
        <v>0</v>
      </c>
      <c r="K166" s="186"/>
      <c r="L166" s="191"/>
      <c r="M166" s="192"/>
      <c r="N166" s="193"/>
      <c r="O166" s="193"/>
      <c r="P166" s="194">
        <f>SUM(P167:P171)</f>
        <v>0</v>
      </c>
      <c r="Q166" s="193"/>
      <c r="R166" s="194">
        <f>SUM(R167:R171)</f>
        <v>0</v>
      </c>
      <c r="S166" s="193"/>
      <c r="T166" s="195">
        <f>SUM(T167:T171)</f>
        <v>0</v>
      </c>
      <c r="AR166" s="196" t="s">
        <v>134</v>
      </c>
      <c r="AT166" s="197" t="s">
        <v>77</v>
      </c>
      <c r="AU166" s="197" t="s">
        <v>21</v>
      </c>
      <c r="AY166" s="196" t="s">
        <v>135</v>
      </c>
      <c r="BK166" s="198">
        <f>SUM(BK167:BK171)</f>
        <v>0</v>
      </c>
    </row>
    <row r="167" spans="1:65" s="2" customFormat="1" ht="16.5" customHeight="1">
      <c r="A167" s="31"/>
      <c r="B167" s="32"/>
      <c r="C167" s="201" t="s">
        <v>227</v>
      </c>
      <c r="D167" s="201" t="s">
        <v>138</v>
      </c>
      <c r="E167" s="202" t="s">
        <v>228</v>
      </c>
      <c r="F167" s="203" t="s">
        <v>229</v>
      </c>
      <c r="G167" s="204" t="s">
        <v>141</v>
      </c>
      <c r="H167" s="205">
        <v>10</v>
      </c>
      <c r="I167" s="206"/>
      <c r="J167" s="207">
        <f>ROUND(I167*H167,2)</f>
        <v>0</v>
      </c>
      <c r="K167" s="208"/>
      <c r="L167" s="36"/>
      <c r="M167" s="209" t="s">
        <v>1</v>
      </c>
      <c r="N167" s="210" t="s">
        <v>44</v>
      </c>
      <c r="O167" s="68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3" t="s">
        <v>142</v>
      </c>
      <c r="AT167" s="213" t="s">
        <v>138</v>
      </c>
      <c r="AU167" s="213" t="s">
        <v>134</v>
      </c>
      <c r="AY167" s="14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134</v>
      </c>
      <c r="BK167" s="214">
        <f>ROUND(I167*H167,2)</f>
        <v>0</v>
      </c>
      <c r="BL167" s="14" t="s">
        <v>142</v>
      </c>
      <c r="BM167" s="213" t="s">
        <v>230</v>
      </c>
    </row>
    <row r="168" spans="1:65" s="2" customFormat="1" ht="16.5" customHeight="1">
      <c r="A168" s="31"/>
      <c r="B168" s="32"/>
      <c r="C168" s="201" t="s">
        <v>231</v>
      </c>
      <c r="D168" s="201" t="s">
        <v>138</v>
      </c>
      <c r="E168" s="202" t="s">
        <v>232</v>
      </c>
      <c r="F168" s="203" t="s">
        <v>233</v>
      </c>
      <c r="G168" s="204" t="s">
        <v>141</v>
      </c>
      <c r="H168" s="205">
        <v>30</v>
      </c>
      <c r="I168" s="206"/>
      <c r="J168" s="207">
        <f>ROUND(I168*H168,2)</f>
        <v>0</v>
      </c>
      <c r="K168" s="208"/>
      <c r="L168" s="36"/>
      <c r="M168" s="209" t="s">
        <v>1</v>
      </c>
      <c r="N168" s="210" t="s">
        <v>44</v>
      </c>
      <c r="O168" s="68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142</v>
      </c>
      <c r="AT168" s="213" t="s">
        <v>138</v>
      </c>
      <c r="AU168" s="213" t="s">
        <v>134</v>
      </c>
      <c r="AY168" s="14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134</v>
      </c>
      <c r="BK168" s="214">
        <f>ROUND(I168*H168,2)</f>
        <v>0</v>
      </c>
      <c r="BL168" s="14" t="s">
        <v>142</v>
      </c>
      <c r="BM168" s="213" t="s">
        <v>234</v>
      </c>
    </row>
    <row r="169" spans="1:65" s="2" customFormat="1" ht="21.75" customHeight="1">
      <c r="A169" s="31"/>
      <c r="B169" s="32"/>
      <c r="C169" s="215" t="s">
        <v>235</v>
      </c>
      <c r="D169" s="215" t="s">
        <v>152</v>
      </c>
      <c r="E169" s="216" t="s">
        <v>236</v>
      </c>
      <c r="F169" s="217" t="s">
        <v>237</v>
      </c>
      <c r="G169" s="218" t="s">
        <v>185</v>
      </c>
      <c r="H169" s="219">
        <v>10</v>
      </c>
      <c r="I169" s="220"/>
      <c r="J169" s="221">
        <f>ROUND(I169*H169,2)</f>
        <v>0</v>
      </c>
      <c r="K169" s="222"/>
      <c r="L169" s="223"/>
      <c r="M169" s="224" t="s">
        <v>1</v>
      </c>
      <c r="N169" s="225" t="s">
        <v>44</v>
      </c>
      <c r="O169" s="68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3" t="s">
        <v>156</v>
      </c>
      <c r="AT169" s="213" t="s">
        <v>152</v>
      </c>
      <c r="AU169" s="213" t="s">
        <v>134</v>
      </c>
      <c r="AY169" s="14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134</v>
      </c>
      <c r="BK169" s="214">
        <f>ROUND(I169*H169,2)</f>
        <v>0</v>
      </c>
      <c r="BL169" s="14" t="s">
        <v>142</v>
      </c>
      <c r="BM169" s="213" t="s">
        <v>238</v>
      </c>
    </row>
    <row r="170" spans="1:65" s="2" customFormat="1" ht="21.75" customHeight="1">
      <c r="A170" s="31"/>
      <c r="B170" s="32"/>
      <c r="C170" s="215" t="s">
        <v>239</v>
      </c>
      <c r="D170" s="215" t="s">
        <v>152</v>
      </c>
      <c r="E170" s="216" t="s">
        <v>198</v>
      </c>
      <c r="F170" s="217" t="s">
        <v>199</v>
      </c>
      <c r="G170" s="218" t="s">
        <v>185</v>
      </c>
      <c r="H170" s="219">
        <v>30</v>
      </c>
      <c r="I170" s="220"/>
      <c r="J170" s="221">
        <f>ROUND(I170*H170,2)</f>
        <v>0</v>
      </c>
      <c r="K170" s="222"/>
      <c r="L170" s="223"/>
      <c r="M170" s="224" t="s">
        <v>1</v>
      </c>
      <c r="N170" s="225" t="s">
        <v>44</v>
      </c>
      <c r="O170" s="68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156</v>
      </c>
      <c r="AT170" s="213" t="s">
        <v>152</v>
      </c>
      <c r="AU170" s="213" t="s">
        <v>134</v>
      </c>
      <c r="AY170" s="14" t="s">
        <v>135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134</v>
      </c>
      <c r="BK170" s="214">
        <f>ROUND(I170*H170,2)</f>
        <v>0</v>
      </c>
      <c r="BL170" s="14" t="s">
        <v>142</v>
      </c>
      <c r="BM170" s="213" t="s">
        <v>240</v>
      </c>
    </row>
    <row r="171" spans="1:65" s="2" customFormat="1" ht="21.75" customHeight="1">
      <c r="A171" s="31"/>
      <c r="B171" s="32"/>
      <c r="C171" s="215" t="s">
        <v>241</v>
      </c>
      <c r="D171" s="215" t="s">
        <v>152</v>
      </c>
      <c r="E171" s="216" t="s">
        <v>202</v>
      </c>
      <c r="F171" s="217" t="s">
        <v>203</v>
      </c>
      <c r="G171" s="218" t="s">
        <v>185</v>
      </c>
      <c r="H171" s="219">
        <v>30</v>
      </c>
      <c r="I171" s="220"/>
      <c r="J171" s="221">
        <f>ROUND(I171*H171,2)</f>
        <v>0</v>
      </c>
      <c r="K171" s="222"/>
      <c r="L171" s="223"/>
      <c r="M171" s="224" t="s">
        <v>1</v>
      </c>
      <c r="N171" s="225" t="s">
        <v>44</v>
      </c>
      <c r="O171" s="68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3" t="s">
        <v>156</v>
      </c>
      <c r="AT171" s="213" t="s">
        <v>152</v>
      </c>
      <c r="AU171" s="213" t="s">
        <v>134</v>
      </c>
      <c r="AY171" s="14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134</v>
      </c>
      <c r="BK171" s="214">
        <f>ROUND(I171*H171,2)</f>
        <v>0</v>
      </c>
      <c r="BL171" s="14" t="s">
        <v>142</v>
      </c>
      <c r="BM171" s="213" t="s">
        <v>242</v>
      </c>
    </row>
    <row r="172" spans="1:65" s="12" customFormat="1" ht="22.75" customHeight="1">
      <c r="B172" s="185"/>
      <c r="C172" s="186"/>
      <c r="D172" s="187" t="s">
        <v>77</v>
      </c>
      <c r="E172" s="199" t="s">
        <v>243</v>
      </c>
      <c r="F172" s="199" t="s">
        <v>244</v>
      </c>
      <c r="G172" s="186"/>
      <c r="H172" s="186"/>
      <c r="I172" s="189"/>
      <c r="J172" s="200">
        <f>BK172</f>
        <v>0</v>
      </c>
      <c r="K172" s="186"/>
      <c r="L172" s="191"/>
      <c r="M172" s="192"/>
      <c r="N172" s="193"/>
      <c r="O172" s="193"/>
      <c r="P172" s="194">
        <f>SUM(P173:P175)</f>
        <v>0</v>
      </c>
      <c r="Q172" s="193"/>
      <c r="R172" s="194">
        <f>SUM(R173:R175)</f>
        <v>0</v>
      </c>
      <c r="S172" s="193"/>
      <c r="T172" s="195">
        <f>SUM(T173:T175)</f>
        <v>0</v>
      </c>
      <c r="AR172" s="196" t="s">
        <v>134</v>
      </c>
      <c r="AT172" s="197" t="s">
        <v>77</v>
      </c>
      <c r="AU172" s="197" t="s">
        <v>21</v>
      </c>
      <c r="AY172" s="196" t="s">
        <v>135</v>
      </c>
      <c r="BK172" s="198">
        <f>SUM(BK173:BK175)</f>
        <v>0</v>
      </c>
    </row>
    <row r="173" spans="1:65" s="2" customFormat="1" ht="21.75" customHeight="1">
      <c r="A173" s="31"/>
      <c r="B173" s="32"/>
      <c r="C173" s="201" t="s">
        <v>245</v>
      </c>
      <c r="D173" s="201" t="s">
        <v>138</v>
      </c>
      <c r="E173" s="202" t="s">
        <v>246</v>
      </c>
      <c r="F173" s="203" t="s">
        <v>247</v>
      </c>
      <c r="G173" s="204" t="s">
        <v>141</v>
      </c>
      <c r="H173" s="205">
        <v>6</v>
      </c>
      <c r="I173" s="206"/>
      <c r="J173" s="207">
        <f>ROUND(I173*H173,2)</f>
        <v>0</v>
      </c>
      <c r="K173" s="208"/>
      <c r="L173" s="36"/>
      <c r="M173" s="209" t="s">
        <v>1</v>
      </c>
      <c r="N173" s="210" t="s">
        <v>44</v>
      </c>
      <c r="O173" s="68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3" t="s">
        <v>142</v>
      </c>
      <c r="AT173" s="213" t="s">
        <v>138</v>
      </c>
      <c r="AU173" s="213" t="s">
        <v>134</v>
      </c>
      <c r="AY173" s="14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134</v>
      </c>
      <c r="BK173" s="214">
        <f>ROUND(I173*H173,2)</f>
        <v>0</v>
      </c>
      <c r="BL173" s="14" t="s">
        <v>142</v>
      </c>
      <c r="BM173" s="213" t="s">
        <v>248</v>
      </c>
    </row>
    <row r="174" spans="1:65" s="2" customFormat="1" ht="16.5" customHeight="1">
      <c r="A174" s="31"/>
      <c r="B174" s="32"/>
      <c r="C174" s="215" t="s">
        <v>249</v>
      </c>
      <c r="D174" s="215" t="s">
        <v>152</v>
      </c>
      <c r="E174" s="216" t="s">
        <v>250</v>
      </c>
      <c r="F174" s="217" t="s">
        <v>251</v>
      </c>
      <c r="G174" s="218" t="s">
        <v>185</v>
      </c>
      <c r="H174" s="219">
        <v>6</v>
      </c>
      <c r="I174" s="220"/>
      <c r="J174" s="221">
        <f>ROUND(I174*H174,2)</f>
        <v>0</v>
      </c>
      <c r="K174" s="222"/>
      <c r="L174" s="223"/>
      <c r="M174" s="224" t="s">
        <v>1</v>
      </c>
      <c r="N174" s="225" t="s">
        <v>44</v>
      </c>
      <c r="O174" s="68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3" t="s">
        <v>156</v>
      </c>
      <c r="AT174" s="213" t="s">
        <v>152</v>
      </c>
      <c r="AU174" s="213" t="s">
        <v>134</v>
      </c>
      <c r="AY174" s="14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134</v>
      </c>
      <c r="BK174" s="214">
        <f>ROUND(I174*H174,2)</f>
        <v>0</v>
      </c>
      <c r="BL174" s="14" t="s">
        <v>142</v>
      </c>
      <c r="BM174" s="213" t="s">
        <v>252</v>
      </c>
    </row>
    <row r="175" spans="1:65" s="2" customFormat="1" ht="16.5" customHeight="1">
      <c r="A175" s="31"/>
      <c r="B175" s="32"/>
      <c r="C175" s="215" t="s">
        <v>253</v>
      </c>
      <c r="D175" s="215" t="s">
        <v>152</v>
      </c>
      <c r="E175" s="216" t="s">
        <v>254</v>
      </c>
      <c r="F175" s="217" t="s">
        <v>255</v>
      </c>
      <c r="G175" s="218" t="s">
        <v>185</v>
      </c>
      <c r="H175" s="219">
        <v>12</v>
      </c>
      <c r="I175" s="220"/>
      <c r="J175" s="221">
        <f>ROUND(I175*H175,2)</f>
        <v>0</v>
      </c>
      <c r="K175" s="222"/>
      <c r="L175" s="223"/>
      <c r="M175" s="224" t="s">
        <v>1</v>
      </c>
      <c r="N175" s="225" t="s">
        <v>44</v>
      </c>
      <c r="O175" s="68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3" t="s">
        <v>156</v>
      </c>
      <c r="AT175" s="213" t="s">
        <v>152</v>
      </c>
      <c r="AU175" s="213" t="s">
        <v>134</v>
      </c>
      <c r="AY175" s="14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134</v>
      </c>
      <c r="BK175" s="214">
        <f>ROUND(I175*H175,2)</f>
        <v>0</v>
      </c>
      <c r="BL175" s="14" t="s">
        <v>142</v>
      </c>
      <c r="BM175" s="213" t="s">
        <v>256</v>
      </c>
    </row>
    <row r="176" spans="1:65" s="12" customFormat="1" ht="22.75" customHeight="1">
      <c r="B176" s="185"/>
      <c r="C176" s="186"/>
      <c r="D176" s="187" t="s">
        <v>77</v>
      </c>
      <c r="E176" s="199" t="s">
        <v>257</v>
      </c>
      <c r="F176" s="199" t="s">
        <v>258</v>
      </c>
      <c r="G176" s="186"/>
      <c r="H176" s="186"/>
      <c r="I176" s="189"/>
      <c r="J176" s="200">
        <f>BK176</f>
        <v>0</v>
      </c>
      <c r="K176" s="186"/>
      <c r="L176" s="191"/>
      <c r="M176" s="192"/>
      <c r="N176" s="193"/>
      <c r="O176" s="193"/>
      <c r="P176" s="194">
        <f>SUM(P177:P178)</f>
        <v>0</v>
      </c>
      <c r="Q176" s="193"/>
      <c r="R176" s="194">
        <f>SUM(R177:R178)</f>
        <v>0</v>
      </c>
      <c r="S176" s="193"/>
      <c r="T176" s="195">
        <f>SUM(T177:T178)</f>
        <v>0</v>
      </c>
      <c r="AR176" s="196" t="s">
        <v>134</v>
      </c>
      <c r="AT176" s="197" t="s">
        <v>77</v>
      </c>
      <c r="AU176" s="197" t="s">
        <v>21</v>
      </c>
      <c r="AY176" s="196" t="s">
        <v>135</v>
      </c>
      <c r="BK176" s="198">
        <f>SUM(BK177:BK178)</f>
        <v>0</v>
      </c>
    </row>
    <row r="177" spans="1:65" s="2" customFormat="1" ht="16.5" customHeight="1">
      <c r="A177" s="31"/>
      <c r="B177" s="32"/>
      <c r="C177" s="201" t="s">
        <v>142</v>
      </c>
      <c r="D177" s="201" t="s">
        <v>138</v>
      </c>
      <c r="E177" s="202" t="s">
        <v>259</v>
      </c>
      <c r="F177" s="203" t="s">
        <v>260</v>
      </c>
      <c r="G177" s="204" t="s">
        <v>141</v>
      </c>
      <c r="H177" s="205">
        <v>73</v>
      </c>
      <c r="I177" s="206"/>
      <c r="J177" s="207">
        <f>ROUND(I177*H177,2)</f>
        <v>0</v>
      </c>
      <c r="K177" s="208"/>
      <c r="L177" s="36"/>
      <c r="M177" s="209" t="s">
        <v>1</v>
      </c>
      <c r="N177" s="210" t="s">
        <v>44</v>
      </c>
      <c r="O177" s="68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3" t="s">
        <v>142</v>
      </c>
      <c r="AT177" s="213" t="s">
        <v>138</v>
      </c>
      <c r="AU177" s="213" t="s">
        <v>134</v>
      </c>
      <c r="AY177" s="14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134</v>
      </c>
      <c r="BK177" s="214">
        <f>ROUND(I177*H177,2)</f>
        <v>0</v>
      </c>
      <c r="BL177" s="14" t="s">
        <v>142</v>
      </c>
      <c r="BM177" s="213" t="s">
        <v>261</v>
      </c>
    </row>
    <row r="178" spans="1:65" s="2" customFormat="1" ht="21.75" customHeight="1">
      <c r="A178" s="31"/>
      <c r="B178" s="32"/>
      <c r="C178" s="215" t="s">
        <v>262</v>
      </c>
      <c r="D178" s="215" t="s">
        <v>152</v>
      </c>
      <c r="E178" s="216" t="s">
        <v>263</v>
      </c>
      <c r="F178" s="217" t="s">
        <v>264</v>
      </c>
      <c r="G178" s="218" t="s">
        <v>185</v>
      </c>
      <c r="H178" s="219">
        <v>73</v>
      </c>
      <c r="I178" s="220"/>
      <c r="J178" s="221">
        <f>ROUND(I178*H178,2)</f>
        <v>0</v>
      </c>
      <c r="K178" s="222"/>
      <c r="L178" s="223"/>
      <c r="M178" s="224" t="s">
        <v>1</v>
      </c>
      <c r="N178" s="225" t="s">
        <v>44</v>
      </c>
      <c r="O178" s="68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3" t="s">
        <v>156</v>
      </c>
      <c r="AT178" s="213" t="s">
        <v>152</v>
      </c>
      <c r="AU178" s="213" t="s">
        <v>134</v>
      </c>
      <c r="AY178" s="14" t="s">
        <v>135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134</v>
      </c>
      <c r="BK178" s="214">
        <f>ROUND(I178*H178,2)</f>
        <v>0</v>
      </c>
      <c r="BL178" s="14" t="s">
        <v>142</v>
      </c>
      <c r="BM178" s="213" t="s">
        <v>265</v>
      </c>
    </row>
    <row r="179" spans="1:65" s="12" customFormat="1" ht="22.75" customHeight="1">
      <c r="B179" s="185"/>
      <c r="C179" s="186"/>
      <c r="D179" s="187" t="s">
        <v>77</v>
      </c>
      <c r="E179" s="199" t="s">
        <v>266</v>
      </c>
      <c r="F179" s="199" t="s">
        <v>267</v>
      </c>
      <c r="G179" s="186"/>
      <c r="H179" s="186"/>
      <c r="I179" s="189"/>
      <c r="J179" s="200">
        <f>BK179</f>
        <v>0</v>
      </c>
      <c r="K179" s="186"/>
      <c r="L179" s="191"/>
      <c r="M179" s="192"/>
      <c r="N179" s="193"/>
      <c r="O179" s="193"/>
      <c r="P179" s="194">
        <f>SUM(P180:P181)</f>
        <v>0</v>
      </c>
      <c r="Q179" s="193"/>
      <c r="R179" s="194">
        <f>SUM(R180:R181)</f>
        <v>0</v>
      </c>
      <c r="S179" s="193"/>
      <c r="T179" s="195">
        <f>SUM(T180:T181)</f>
        <v>0</v>
      </c>
      <c r="AR179" s="196" t="s">
        <v>134</v>
      </c>
      <c r="AT179" s="197" t="s">
        <v>77</v>
      </c>
      <c r="AU179" s="197" t="s">
        <v>21</v>
      </c>
      <c r="AY179" s="196" t="s">
        <v>135</v>
      </c>
      <c r="BK179" s="198">
        <f>SUM(BK180:BK181)</f>
        <v>0</v>
      </c>
    </row>
    <row r="180" spans="1:65" s="2" customFormat="1" ht="16.5" customHeight="1">
      <c r="A180" s="31"/>
      <c r="B180" s="32"/>
      <c r="C180" s="201" t="s">
        <v>268</v>
      </c>
      <c r="D180" s="201" t="s">
        <v>138</v>
      </c>
      <c r="E180" s="202" t="s">
        <v>259</v>
      </c>
      <c r="F180" s="203" t="s">
        <v>260</v>
      </c>
      <c r="G180" s="204" t="s">
        <v>141</v>
      </c>
      <c r="H180" s="205">
        <v>6</v>
      </c>
      <c r="I180" s="206"/>
      <c r="J180" s="207">
        <f>ROUND(I180*H180,2)</f>
        <v>0</v>
      </c>
      <c r="K180" s="208"/>
      <c r="L180" s="36"/>
      <c r="M180" s="209" t="s">
        <v>1</v>
      </c>
      <c r="N180" s="210" t="s">
        <v>44</v>
      </c>
      <c r="O180" s="68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3" t="s">
        <v>142</v>
      </c>
      <c r="AT180" s="213" t="s">
        <v>138</v>
      </c>
      <c r="AU180" s="213" t="s">
        <v>134</v>
      </c>
      <c r="AY180" s="14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134</v>
      </c>
      <c r="BK180" s="214">
        <f>ROUND(I180*H180,2)</f>
        <v>0</v>
      </c>
      <c r="BL180" s="14" t="s">
        <v>142</v>
      </c>
      <c r="BM180" s="213" t="s">
        <v>269</v>
      </c>
    </row>
    <row r="181" spans="1:65" s="2" customFormat="1" ht="16.5" customHeight="1">
      <c r="A181" s="31"/>
      <c r="B181" s="32"/>
      <c r="C181" s="215" t="s">
        <v>270</v>
      </c>
      <c r="D181" s="215" t="s">
        <v>152</v>
      </c>
      <c r="E181" s="216" t="s">
        <v>271</v>
      </c>
      <c r="F181" s="217" t="s">
        <v>272</v>
      </c>
      <c r="G181" s="218" t="s">
        <v>185</v>
      </c>
      <c r="H181" s="219">
        <v>6</v>
      </c>
      <c r="I181" s="220"/>
      <c r="J181" s="221">
        <f>ROUND(I181*H181,2)</f>
        <v>0</v>
      </c>
      <c r="K181" s="222"/>
      <c r="L181" s="223"/>
      <c r="M181" s="224" t="s">
        <v>1</v>
      </c>
      <c r="N181" s="225" t="s">
        <v>44</v>
      </c>
      <c r="O181" s="68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3" t="s">
        <v>156</v>
      </c>
      <c r="AT181" s="213" t="s">
        <v>152</v>
      </c>
      <c r="AU181" s="213" t="s">
        <v>134</v>
      </c>
      <c r="AY181" s="14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134</v>
      </c>
      <c r="BK181" s="214">
        <f>ROUND(I181*H181,2)</f>
        <v>0</v>
      </c>
      <c r="BL181" s="14" t="s">
        <v>142</v>
      </c>
      <c r="BM181" s="213" t="s">
        <v>273</v>
      </c>
    </row>
    <row r="182" spans="1:65" s="12" customFormat="1" ht="22.75" customHeight="1">
      <c r="B182" s="185"/>
      <c r="C182" s="186"/>
      <c r="D182" s="187" t="s">
        <v>77</v>
      </c>
      <c r="E182" s="199" t="s">
        <v>274</v>
      </c>
      <c r="F182" s="199" t="s">
        <v>275</v>
      </c>
      <c r="G182" s="186"/>
      <c r="H182" s="186"/>
      <c r="I182" s="189"/>
      <c r="J182" s="200">
        <f>BK182</f>
        <v>0</v>
      </c>
      <c r="K182" s="186"/>
      <c r="L182" s="191"/>
      <c r="M182" s="192"/>
      <c r="N182" s="193"/>
      <c r="O182" s="193"/>
      <c r="P182" s="194">
        <f>SUM(P183:P184)</f>
        <v>0</v>
      </c>
      <c r="Q182" s="193"/>
      <c r="R182" s="194">
        <f>SUM(R183:R184)</f>
        <v>0</v>
      </c>
      <c r="S182" s="193"/>
      <c r="T182" s="195">
        <f>SUM(T183:T184)</f>
        <v>0</v>
      </c>
      <c r="AR182" s="196" t="s">
        <v>134</v>
      </c>
      <c r="AT182" s="197" t="s">
        <v>77</v>
      </c>
      <c r="AU182" s="197" t="s">
        <v>21</v>
      </c>
      <c r="AY182" s="196" t="s">
        <v>135</v>
      </c>
      <c r="BK182" s="198">
        <f>SUM(BK183:BK184)</f>
        <v>0</v>
      </c>
    </row>
    <row r="183" spans="1:65" s="2" customFormat="1" ht="16.5" customHeight="1">
      <c r="A183" s="31"/>
      <c r="B183" s="32"/>
      <c r="C183" s="201" t="s">
        <v>276</v>
      </c>
      <c r="D183" s="201" t="s">
        <v>138</v>
      </c>
      <c r="E183" s="202" t="s">
        <v>259</v>
      </c>
      <c r="F183" s="203" t="s">
        <v>260</v>
      </c>
      <c r="G183" s="204" t="s">
        <v>141</v>
      </c>
      <c r="H183" s="205">
        <v>68</v>
      </c>
      <c r="I183" s="206"/>
      <c r="J183" s="207">
        <f>ROUND(I183*H183,2)</f>
        <v>0</v>
      </c>
      <c r="K183" s="208"/>
      <c r="L183" s="36"/>
      <c r="M183" s="209" t="s">
        <v>1</v>
      </c>
      <c r="N183" s="210" t="s">
        <v>44</v>
      </c>
      <c r="O183" s="68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3" t="s">
        <v>142</v>
      </c>
      <c r="AT183" s="213" t="s">
        <v>138</v>
      </c>
      <c r="AU183" s="213" t="s">
        <v>134</v>
      </c>
      <c r="AY183" s="14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134</v>
      </c>
      <c r="BK183" s="214">
        <f>ROUND(I183*H183,2)</f>
        <v>0</v>
      </c>
      <c r="BL183" s="14" t="s">
        <v>142</v>
      </c>
      <c r="BM183" s="213" t="s">
        <v>277</v>
      </c>
    </row>
    <row r="184" spans="1:65" s="2" customFormat="1" ht="21.75" customHeight="1">
      <c r="A184" s="31"/>
      <c r="B184" s="32"/>
      <c r="C184" s="215" t="s">
        <v>278</v>
      </c>
      <c r="D184" s="215" t="s">
        <v>152</v>
      </c>
      <c r="E184" s="216" t="s">
        <v>279</v>
      </c>
      <c r="F184" s="217" t="s">
        <v>280</v>
      </c>
      <c r="G184" s="218" t="s">
        <v>185</v>
      </c>
      <c r="H184" s="219">
        <v>68</v>
      </c>
      <c r="I184" s="220"/>
      <c r="J184" s="221">
        <f>ROUND(I184*H184,2)</f>
        <v>0</v>
      </c>
      <c r="K184" s="222"/>
      <c r="L184" s="223"/>
      <c r="M184" s="224" t="s">
        <v>1</v>
      </c>
      <c r="N184" s="225" t="s">
        <v>44</v>
      </c>
      <c r="O184" s="68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3" t="s">
        <v>156</v>
      </c>
      <c r="AT184" s="213" t="s">
        <v>152</v>
      </c>
      <c r="AU184" s="213" t="s">
        <v>134</v>
      </c>
      <c r="AY184" s="14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134</v>
      </c>
      <c r="BK184" s="214">
        <f>ROUND(I184*H184,2)</f>
        <v>0</v>
      </c>
      <c r="BL184" s="14" t="s">
        <v>142</v>
      </c>
      <c r="BM184" s="213" t="s">
        <v>281</v>
      </c>
    </row>
    <row r="185" spans="1:65" s="12" customFormat="1" ht="22.75" customHeight="1">
      <c r="B185" s="185"/>
      <c r="C185" s="186"/>
      <c r="D185" s="187" t="s">
        <v>77</v>
      </c>
      <c r="E185" s="199" t="s">
        <v>282</v>
      </c>
      <c r="F185" s="199" t="s">
        <v>283</v>
      </c>
      <c r="G185" s="186"/>
      <c r="H185" s="186"/>
      <c r="I185" s="189"/>
      <c r="J185" s="200">
        <f>BK185</f>
        <v>0</v>
      </c>
      <c r="K185" s="186"/>
      <c r="L185" s="191"/>
      <c r="M185" s="192"/>
      <c r="N185" s="193"/>
      <c r="O185" s="193"/>
      <c r="P185" s="194">
        <f>SUM(P186:P187)</f>
        <v>0</v>
      </c>
      <c r="Q185" s="193"/>
      <c r="R185" s="194">
        <f>SUM(R186:R187)</f>
        <v>0</v>
      </c>
      <c r="S185" s="193"/>
      <c r="T185" s="195">
        <f>SUM(T186:T187)</f>
        <v>0</v>
      </c>
      <c r="AR185" s="196" t="s">
        <v>134</v>
      </c>
      <c r="AT185" s="197" t="s">
        <v>77</v>
      </c>
      <c r="AU185" s="197" t="s">
        <v>21</v>
      </c>
      <c r="AY185" s="196" t="s">
        <v>135</v>
      </c>
      <c r="BK185" s="198">
        <f>SUM(BK186:BK187)</f>
        <v>0</v>
      </c>
    </row>
    <row r="186" spans="1:65" s="2" customFormat="1" ht="16.5" customHeight="1">
      <c r="A186" s="31"/>
      <c r="B186" s="32"/>
      <c r="C186" s="201" t="s">
        <v>284</v>
      </c>
      <c r="D186" s="201" t="s">
        <v>138</v>
      </c>
      <c r="E186" s="202" t="s">
        <v>285</v>
      </c>
      <c r="F186" s="203" t="s">
        <v>286</v>
      </c>
      <c r="G186" s="204" t="s">
        <v>141</v>
      </c>
      <c r="H186" s="205">
        <v>6</v>
      </c>
      <c r="I186" s="206"/>
      <c r="J186" s="207">
        <f>ROUND(I186*H186,2)</f>
        <v>0</v>
      </c>
      <c r="K186" s="208"/>
      <c r="L186" s="36"/>
      <c r="M186" s="209" t="s">
        <v>1</v>
      </c>
      <c r="N186" s="210" t="s">
        <v>44</v>
      </c>
      <c r="O186" s="68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3" t="s">
        <v>142</v>
      </c>
      <c r="AT186" s="213" t="s">
        <v>138</v>
      </c>
      <c r="AU186" s="213" t="s">
        <v>134</v>
      </c>
      <c r="AY186" s="14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134</v>
      </c>
      <c r="BK186" s="214">
        <f>ROUND(I186*H186,2)</f>
        <v>0</v>
      </c>
      <c r="BL186" s="14" t="s">
        <v>142</v>
      </c>
      <c r="BM186" s="213" t="s">
        <v>287</v>
      </c>
    </row>
    <row r="187" spans="1:65" s="2" customFormat="1" ht="21.75" customHeight="1">
      <c r="A187" s="31"/>
      <c r="B187" s="32"/>
      <c r="C187" s="215" t="s">
        <v>288</v>
      </c>
      <c r="D187" s="215" t="s">
        <v>152</v>
      </c>
      <c r="E187" s="216" t="s">
        <v>289</v>
      </c>
      <c r="F187" s="217" t="s">
        <v>290</v>
      </c>
      <c r="G187" s="218" t="s">
        <v>185</v>
      </c>
      <c r="H187" s="219">
        <v>6</v>
      </c>
      <c r="I187" s="220"/>
      <c r="J187" s="221">
        <f>ROUND(I187*H187,2)</f>
        <v>0</v>
      </c>
      <c r="K187" s="222"/>
      <c r="L187" s="223"/>
      <c r="M187" s="224" t="s">
        <v>1</v>
      </c>
      <c r="N187" s="225" t="s">
        <v>44</v>
      </c>
      <c r="O187" s="68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3" t="s">
        <v>156</v>
      </c>
      <c r="AT187" s="213" t="s">
        <v>152</v>
      </c>
      <c r="AU187" s="213" t="s">
        <v>134</v>
      </c>
      <c r="AY187" s="14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134</v>
      </c>
      <c r="BK187" s="214">
        <f>ROUND(I187*H187,2)</f>
        <v>0</v>
      </c>
      <c r="BL187" s="14" t="s">
        <v>142</v>
      </c>
      <c r="BM187" s="213" t="s">
        <v>291</v>
      </c>
    </row>
    <row r="188" spans="1:65" s="12" customFormat="1" ht="22.75" customHeight="1">
      <c r="B188" s="185"/>
      <c r="C188" s="186"/>
      <c r="D188" s="187" t="s">
        <v>77</v>
      </c>
      <c r="E188" s="199" t="s">
        <v>292</v>
      </c>
      <c r="F188" s="199" t="s">
        <v>293</v>
      </c>
      <c r="G188" s="186"/>
      <c r="H188" s="186"/>
      <c r="I188" s="189"/>
      <c r="J188" s="200">
        <f>BK188</f>
        <v>0</v>
      </c>
      <c r="K188" s="186"/>
      <c r="L188" s="191"/>
      <c r="M188" s="192"/>
      <c r="N188" s="193"/>
      <c r="O188" s="193"/>
      <c r="P188" s="194">
        <f>SUM(P189:P190)</f>
        <v>0</v>
      </c>
      <c r="Q188" s="193"/>
      <c r="R188" s="194">
        <f>SUM(R189:R190)</f>
        <v>0</v>
      </c>
      <c r="S188" s="193"/>
      <c r="T188" s="195">
        <f>SUM(T189:T190)</f>
        <v>0</v>
      </c>
      <c r="AR188" s="196" t="s">
        <v>134</v>
      </c>
      <c r="AT188" s="197" t="s">
        <v>77</v>
      </c>
      <c r="AU188" s="197" t="s">
        <v>21</v>
      </c>
      <c r="AY188" s="196" t="s">
        <v>135</v>
      </c>
      <c r="BK188" s="198">
        <f>SUM(BK189:BK190)</f>
        <v>0</v>
      </c>
    </row>
    <row r="189" spans="1:65" s="2" customFormat="1" ht="16.5" customHeight="1">
      <c r="A189" s="31"/>
      <c r="B189" s="32"/>
      <c r="C189" s="201" t="s">
        <v>294</v>
      </c>
      <c r="D189" s="201" t="s">
        <v>138</v>
      </c>
      <c r="E189" s="202" t="s">
        <v>295</v>
      </c>
      <c r="F189" s="203" t="s">
        <v>296</v>
      </c>
      <c r="G189" s="204" t="s">
        <v>297</v>
      </c>
      <c r="H189" s="205">
        <v>40</v>
      </c>
      <c r="I189" s="206"/>
      <c r="J189" s="207">
        <f>ROUND(I189*H189,2)</f>
        <v>0</v>
      </c>
      <c r="K189" s="208"/>
      <c r="L189" s="36"/>
      <c r="M189" s="209" t="s">
        <v>1</v>
      </c>
      <c r="N189" s="210" t="s">
        <v>44</v>
      </c>
      <c r="O189" s="68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3" t="s">
        <v>298</v>
      </c>
      <c r="AT189" s="213" t="s">
        <v>138</v>
      </c>
      <c r="AU189" s="213" t="s">
        <v>134</v>
      </c>
      <c r="AY189" s="14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134</v>
      </c>
      <c r="BK189" s="214">
        <f>ROUND(I189*H189,2)</f>
        <v>0</v>
      </c>
      <c r="BL189" s="14" t="s">
        <v>298</v>
      </c>
      <c r="BM189" s="213" t="s">
        <v>299</v>
      </c>
    </row>
    <row r="190" spans="1:65" s="2" customFormat="1" ht="21.75" customHeight="1">
      <c r="A190" s="31"/>
      <c r="B190" s="32"/>
      <c r="C190" s="215" t="s">
        <v>300</v>
      </c>
      <c r="D190" s="215" t="s">
        <v>152</v>
      </c>
      <c r="E190" s="216" t="s">
        <v>301</v>
      </c>
      <c r="F190" s="217" t="s">
        <v>302</v>
      </c>
      <c r="G190" s="218" t="s">
        <v>303</v>
      </c>
      <c r="H190" s="219">
        <v>1</v>
      </c>
      <c r="I190" s="220"/>
      <c r="J190" s="221">
        <f>ROUND(I190*H190,2)</f>
        <v>0</v>
      </c>
      <c r="K190" s="222"/>
      <c r="L190" s="223"/>
      <c r="M190" s="224" t="s">
        <v>1</v>
      </c>
      <c r="N190" s="225" t="s">
        <v>44</v>
      </c>
      <c r="O190" s="68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3" t="s">
        <v>156</v>
      </c>
      <c r="AT190" s="213" t="s">
        <v>152</v>
      </c>
      <c r="AU190" s="213" t="s">
        <v>134</v>
      </c>
      <c r="AY190" s="14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134</v>
      </c>
      <c r="BK190" s="214">
        <f>ROUND(I190*H190,2)</f>
        <v>0</v>
      </c>
      <c r="BL190" s="14" t="s">
        <v>142</v>
      </c>
      <c r="BM190" s="213" t="s">
        <v>304</v>
      </c>
    </row>
    <row r="191" spans="1:65" s="12" customFormat="1" ht="22.75" customHeight="1">
      <c r="B191" s="185"/>
      <c r="C191" s="186"/>
      <c r="D191" s="187" t="s">
        <v>77</v>
      </c>
      <c r="E191" s="199" t="s">
        <v>305</v>
      </c>
      <c r="F191" s="199" t="s">
        <v>306</v>
      </c>
      <c r="G191" s="186"/>
      <c r="H191" s="186"/>
      <c r="I191" s="189"/>
      <c r="J191" s="200">
        <f>BK191</f>
        <v>0</v>
      </c>
      <c r="K191" s="186"/>
      <c r="L191" s="191"/>
      <c r="M191" s="192"/>
      <c r="N191" s="193"/>
      <c r="O191" s="193"/>
      <c r="P191" s="194">
        <f>SUM(P192:P193)</f>
        <v>0</v>
      </c>
      <c r="Q191" s="193"/>
      <c r="R191" s="194">
        <f>SUM(R192:R193)</f>
        <v>0</v>
      </c>
      <c r="S191" s="193"/>
      <c r="T191" s="195">
        <f>SUM(T192:T193)</f>
        <v>0</v>
      </c>
      <c r="AR191" s="196" t="s">
        <v>134</v>
      </c>
      <c r="AT191" s="197" t="s">
        <v>77</v>
      </c>
      <c r="AU191" s="197" t="s">
        <v>21</v>
      </c>
      <c r="AY191" s="196" t="s">
        <v>135</v>
      </c>
      <c r="BK191" s="198">
        <f>SUM(BK192:BK193)</f>
        <v>0</v>
      </c>
    </row>
    <row r="192" spans="1:65" s="2" customFormat="1" ht="16.5" customHeight="1">
      <c r="A192" s="31"/>
      <c r="B192" s="32"/>
      <c r="C192" s="201" t="s">
        <v>307</v>
      </c>
      <c r="D192" s="201" t="s">
        <v>138</v>
      </c>
      <c r="E192" s="202" t="s">
        <v>295</v>
      </c>
      <c r="F192" s="203" t="s">
        <v>296</v>
      </c>
      <c r="G192" s="204" t="s">
        <v>297</v>
      </c>
      <c r="H192" s="205">
        <v>15</v>
      </c>
      <c r="I192" s="206"/>
      <c r="J192" s="207">
        <f>ROUND(I192*H192,2)</f>
        <v>0</v>
      </c>
      <c r="K192" s="208"/>
      <c r="L192" s="36"/>
      <c r="M192" s="209" t="s">
        <v>1</v>
      </c>
      <c r="N192" s="210" t="s">
        <v>44</v>
      </c>
      <c r="O192" s="68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3" t="s">
        <v>298</v>
      </c>
      <c r="AT192" s="213" t="s">
        <v>138</v>
      </c>
      <c r="AU192" s="213" t="s">
        <v>134</v>
      </c>
      <c r="AY192" s="14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134</v>
      </c>
      <c r="BK192" s="214">
        <f>ROUND(I192*H192,2)</f>
        <v>0</v>
      </c>
      <c r="BL192" s="14" t="s">
        <v>298</v>
      </c>
      <c r="BM192" s="213" t="s">
        <v>308</v>
      </c>
    </row>
    <row r="193" spans="1:65" s="2" customFormat="1" ht="21.75" customHeight="1">
      <c r="A193" s="31"/>
      <c r="B193" s="32"/>
      <c r="C193" s="215" t="s">
        <v>309</v>
      </c>
      <c r="D193" s="215" t="s">
        <v>152</v>
      </c>
      <c r="E193" s="216" t="s">
        <v>310</v>
      </c>
      <c r="F193" s="217" t="s">
        <v>311</v>
      </c>
      <c r="G193" s="218" t="s">
        <v>303</v>
      </c>
      <c r="H193" s="219">
        <v>1</v>
      </c>
      <c r="I193" s="220"/>
      <c r="J193" s="221">
        <f>ROUND(I193*H193,2)</f>
        <v>0</v>
      </c>
      <c r="K193" s="222"/>
      <c r="L193" s="223"/>
      <c r="M193" s="224" t="s">
        <v>1</v>
      </c>
      <c r="N193" s="225" t="s">
        <v>44</v>
      </c>
      <c r="O193" s="68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3" t="s">
        <v>156</v>
      </c>
      <c r="AT193" s="213" t="s">
        <v>152</v>
      </c>
      <c r="AU193" s="213" t="s">
        <v>134</v>
      </c>
      <c r="AY193" s="14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134</v>
      </c>
      <c r="BK193" s="214">
        <f>ROUND(I193*H193,2)</f>
        <v>0</v>
      </c>
      <c r="BL193" s="14" t="s">
        <v>142</v>
      </c>
      <c r="BM193" s="213" t="s">
        <v>312</v>
      </c>
    </row>
    <row r="194" spans="1:65" s="12" customFormat="1" ht="25.9" customHeight="1">
      <c r="B194" s="185"/>
      <c r="C194" s="186"/>
      <c r="D194" s="187" t="s">
        <v>77</v>
      </c>
      <c r="E194" s="188" t="s">
        <v>152</v>
      </c>
      <c r="F194" s="188" t="s">
        <v>313</v>
      </c>
      <c r="G194" s="186"/>
      <c r="H194" s="186"/>
      <c r="I194" s="189"/>
      <c r="J194" s="190">
        <f>BK194</f>
        <v>0</v>
      </c>
      <c r="K194" s="186"/>
      <c r="L194" s="191"/>
      <c r="M194" s="192"/>
      <c r="N194" s="193"/>
      <c r="O194" s="193"/>
      <c r="P194" s="194">
        <f>P195+P197</f>
        <v>0</v>
      </c>
      <c r="Q194" s="193"/>
      <c r="R194" s="194">
        <f>R195+R197</f>
        <v>0</v>
      </c>
      <c r="S194" s="193"/>
      <c r="T194" s="195">
        <f>T195+T197</f>
        <v>0</v>
      </c>
      <c r="AR194" s="196" t="s">
        <v>314</v>
      </c>
      <c r="AT194" s="197" t="s">
        <v>77</v>
      </c>
      <c r="AU194" s="197" t="s">
        <v>78</v>
      </c>
      <c r="AY194" s="196" t="s">
        <v>135</v>
      </c>
      <c r="BK194" s="198">
        <f>BK195+BK197</f>
        <v>0</v>
      </c>
    </row>
    <row r="195" spans="1:65" s="12" customFormat="1" ht="22.75" customHeight="1">
      <c r="B195" s="185"/>
      <c r="C195" s="186"/>
      <c r="D195" s="187" t="s">
        <v>77</v>
      </c>
      <c r="E195" s="199" t="s">
        <v>315</v>
      </c>
      <c r="F195" s="199" t="s">
        <v>316</v>
      </c>
      <c r="G195" s="186"/>
      <c r="H195" s="186"/>
      <c r="I195" s="189"/>
      <c r="J195" s="200">
        <f>BK195</f>
        <v>0</v>
      </c>
      <c r="K195" s="186"/>
      <c r="L195" s="191"/>
      <c r="M195" s="192"/>
      <c r="N195" s="193"/>
      <c r="O195" s="193"/>
      <c r="P195" s="194">
        <f>P196</f>
        <v>0</v>
      </c>
      <c r="Q195" s="193"/>
      <c r="R195" s="194">
        <f>R196</f>
        <v>0</v>
      </c>
      <c r="S195" s="193"/>
      <c r="T195" s="195">
        <f>T196</f>
        <v>0</v>
      </c>
      <c r="AR195" s="196" t="s">
        <v>314</v>
      </c>
      <c r="AT195" s="197" t="s">
        <v>77</v>
      </c>
      <c r="AU195" s="197" t="s">
        <v>21</v>
      </c>
      <c r="AY195" s="196" t="s">
        <v>135</v>
      </c>
      <c r="BK195" s="198">
        <f>BK196</f>
        <v>0</v>
      </c>
    </row>
    <row r="196" spans="1:65" s="2" customFormat="1" ht="16.5" customHeight="1">
      <c r="A196" s="31"/>
      <c r="B196" s="32"/>
      <c r="C196" s="201" t="s">
        <v>156</v>
      </c>
      <c r="D196" s="201" t="s">
        <v>138</v>
      </c>
      <c r="E196" s="202" t="s">
        <v>317</v>
      </c>
      <c r="F196" s="203" t="s">
        <v>318</v>
      </c>
      <c r="G196" s="204" t="s">
        <v>141</v>
      </c>
      <c r="H196" s="205">
        <v>6</v>
      </c>
      <c r="I196" s="206"/>
      <c r="J196" s="207">
        <f>ROUND(I196*H196,2)</f>
        <v>0</v>
      </c>
      <c r="K196" s="208"/>
      <c r="L196" s="36"/>
      <c r="M196" s="209" t="s">
        <v>1</v>
      </c>
      <c r="N196" s="210" t="s">
        <v>44</v>
      </c>
      <c r="O196" s="68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3" t="s">
        <v>319</v>
      </c>
      <c r="AT196" s="213" t="s">
        <v>138</v>
      </c>
      <c r="AU196" s="213" t="s">
        <v>134</v>
      </c>
      <c r="AY196" s="14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134</v>
      </c>
      <c r="BK196" s="214">
        <f>ROUND(I196*H196,2)</f>
        <v>0</v>
      </c>
      <c r="BL196" s="14" t="s">
        <v>319</v>
      </c>
      <c r="BM196" s="213" t="s">
        <v>320</v>
      </c>
    </row>
    <row r="197" spans="1:65" s="12" customFormat="1" ht="22.75" customHeight="1">
      <c r="B197" s="185"/>
      <c r="C197" s="186"/>
      <c r="D197" s="187" t="s">
        <v>77</v>
      </c>
      <c r="E197" s="199" t="s">
        <v>321</v>
      </c>
      <c r="F197" s="199" t="s">
        <v>322</v>
      </c>
      <c r="G197" s="186"/>
      <c r="H197" s="186"/>
      <c r="I197" s="189"/>
      <c r="J197" s="200">
        <f>BK197</f>
        <v>0</v>
      </c>
      <c r="K197" s="186"/>
      <c r="L197" s="191"/>
      <c r="M197" s="192"/>
      <c r="N197" s="193"/>
      <c r="O197" s="193"/>
      <c r="P197" s="194">
        <f>SUM(P198:P200)</f>
        <v>0</v>
      </c>
      <c r="Q197" s="193"/>
      <c r="R197" s="194">
        <f>SUM(R198:R200)</f>
        <v>0</v>
      </c>
      <c r="S197" s="193"/>
      <c r="T197" s="195">
        <f>SUM(T198:T200)</f>
        <v>0</v>
      </c>
      <c r="AR197" s="196" t="s">
        <v>314</v>
      </c>
      <c r="AT197" s="197" t="s">
        <v>77</v>
      </c>
      <c r="AU197" s="197" t="s">
        <v>21</v>
      </c>
      <c r="AY197" s="196" t="s">
        <v>135</v>
      </c>
      <c r="BK197" s="198">
        <f>SUM(BK198:BK200)</f>
        <v>0</v>
      </c>
    </row>
    <row r="198" spans="1:65" s="2" customFormat="1" ht="21.75" customHeight="1">
      <c r="A198" s="31"/>
      <c r="B198" s="32"/>
      <c r="C198" s="201" t="s">
        <v>323</v>
      </c>
      <c r="D198" s="201" t="s">
        <v>138</v>
      </c>
      <c r="E198" s="202" t="s">
        <v>324</v>
      </c>
      <c r="F198" s="203" t="s">
        <v>325</v>
      </c>
      <c r="G198" s="204" t="s">
        <v>149</v>
      </c>
      <c r="H198" s="205">
        <v>30</v>
      </c>
      <c r="I198" s="206"/>
      <c r="J198" s="207">
        <f>ROUND(I198*H198,2)</f>
        <v>0</v>
      </c>
      <c r="K198" s="208"/>
      <c r="L198" s="36"/>
      <c r="M198" s="209" t="s">
        <v>1</v>
      </c>
      <c r="N198" s="210" t="s">
        <v>44</v>
      </c>
      <c r="O198" s="68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3" t="s">
        <v>319</v>
      </c>
      <c r="AT198" s="213" t="s">
        <v>138</v>
      </c>
      <c r="AU198" s="213" t="s">
        <v>134</v>
      </c>
      <c r="AY198" s="14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134</v>
      </c>
      <c r="BK198" s="214">
        <f>ROUND(I198*H198,2)</f>
        <v>0</v>
      </c>
      <c r="BL198" s="14" t="s">
        <v>319</v>
      </c>
      <c r="BM198" s="213" t="s">
        <v>326</v>
      </c>
    </row>
    <row r="199" spans="1:65" s="2" customFormat="1" ht="21.75" customHeight="1">
      <c r="A199" s="31"/>
      <c r="B199" s="32"/>
      <c r="C199" s="201" t="s">
        <v>319</v>
      </c>
      <c r="D199" s="201" t="s">
        <v>138</v>
      </c>
      <c r="E199" s="202" t="s">
        <v>327</v>
      </c>
      <c r="F199" s="203" t="s">
        <v>328</v>
      </c>
      <c r="G199" s="204" t="s">
        <v>149</v>
      </c>
      <c r="H199" s="205">
        <v>30</v>
      </c>
      <c r="I199" s="206"/>
      <c r="J199" s="207">
        <f>ROUND(I199*H199,2)</f>
        <v>0</v>
      </c>
      <c r="K199" s="208"/>
      <c r="L199" s="36"/>
      <c r="M199" s="209" t="s">
        <v>1</v>
      </c>
      <c r="N199" s="210" t="s">
        <v>44</v>
      </c>
      <c r="O199" s="68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3" t="s">
        <v>319</v>
      </c>
      <c r="AT199" s="213" t="s">
        <v>138</v>
      </c>
      <c r="AU199" s="213" t="s">
        <v>134</v>
      </c>
      <c r="AY199" s="14" t="s">
        <v>135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134</v>
      </c>
      <c r="BK199" s="214">
        <f>ROUND(I199*H199,2)</f>
        <v>0</v>
      </c>
      <c r="BL199" s="14" t="s">
        <v>319</v>
      </c>
      <c r="BM199" s="213" t="s">
        <v>329</v>
      </c>
    </row>
    <row r="200" spans="1:65" s="2" customFormat="1" ht="16.5" customHeight="1">
      <c r="A200" s="31"/>
      <c r="B200" s="32"/>
      <c r="C200" s="201" t="s">
        <v>330</v>
      </c>
      <c r="D200" s="201" t="s">
        <v>138</v>
      </c>
      <c r="E200" s="202" t="s">
        <v>331</v>
      </c>
      <c r="F200" s="203" t="s">
        <v>332</v>
      </c>
      <c r="G200" s="204" t="s">
        <v>333</v>
      </c>
      <c r="H200" s="205">
        <v>10.5</v>
      </c>
      <c r="I200" s="206"/>
      <c r="J200" s="207">
        <f>ROUND(I200*H200,2)</f>
        <v>0</v>
      </c>
      <c r="K200" s="208"/>
      <c r="L200" s="36"/>
      <c r="M200" s="209" t="s">
        <v>1</v>
      </c>
      <c r="N200" s="210" t="s">
        <v>44</v>
      </c>
      <c r="O200" s="68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3" t="s">
        <v>319</v>
      </c>
      <c r="AT200" s="213" t="s">
        <v>138</v>
      </c>
      <c r="AU200" s="213" t="s">
        <v>134</v>
      </c>
      <c r="AY200" s="14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134</v>
      </c>
      <c r="BK200" s="214">
        <f>ROUND(I200*H200,2)</f>
        <v>0</v>
      </c>
      <c r="BL200" s="14" t="s">
        <v>319</v>
      </c>
      <c r="BM200" s="213" t="s">
        <v>334</v>
      </c>
    </row>
    <row r="201" spans="1:65" s="12" customFormat="1" ht="25.9" customHeight="1">
      <c r="B201" s="185"/>
      <c r="C201" s="186"/>
      <c r="D201" s="187" t="s">
        <v>77</v>
      </c>
      <c r="E201" s="188" t="s">
        <v>335</v>
      </c>
      <c r="F201" s="188" t="s">
        <v>336</v>
      </c>
      <c r="G201" s="186"/>
      <c r="H201" s="186"/>
      <c r="I201" s="189"/>
      <c r="J201" s="190">
        <f>BK201</f>
        <v>0</v>
      </c>
      <c r="K201" s="186"/>
      <c r="L201" s="191"/>
      <c r="M201" s="192"/>
      <c r="N201" s="193"/>
      <c r="O201" s="193"/>
      <c r="P201" s="194">
        <f>P202</f>
        <v>0</v>
      </c>
      <c r="Q201" s="193"/>
      <c r="R201" s="194">
        <f>R202</f>
        <v>0</v>
      </c>
      <c r="S201" s="193"/>
      <c r="T201" s="195">
        <f>T202</f>
        <v>0</v>
      </c>
      <c r="AR201" s="196" t="s">
        <v>337</v>
      </c>
      <c r="AT201" s="197" t="s">
        <v>77</v>
      </c>
      <c r="AU201" s="197" t="s">
        <v>78</v>
      </c>
      <c r="AY201" s="196" t="s">
        <v>135</v>
      </c>
      <c r="BK201" s="198">
        <f>BK202</f>
        <v>0</v>
      </c>
    </row>
    <row r="202" spans="1:65" s="12" customFormat="1" ht="22.75" customHeight="1">
      <c r="B202" s="185"/>
      <c r="C202" s="186"/>
      <c r="D202" s="187" t="s">
        <v>77</v>
      </c>
      <c r="E202" s="199" t="s">
        <v>338</v>
      </c>
      <c r="F202" s="199" t="s">
        <v>339</v>
      </c>
      <c r="G202" s="186"/>
      <c r="H202" s="186"/>
      <c r="I202" s="189"/>
      <c r="J202" s="200">
        <f>BK202</f>
        <v>0</v>
      </c>
      <c r="K202" s="186"/>
      <c r="L202" s="191"/>
      <c r="M202" s="192"/>
      <c r="N202" s="193"/>
      <c r="O202" s="193"/>
      <c r="P202" s="194">
        <f>P203</f>
        <v>0</v>
      </c>
      <c r="Q202" s="193"/>
      <c r="R202" s="194">
        <f>R203</f>
        <v>0</v>
      </c>
      <c r="S202" s="193"/>
      <c r="T202" s="195">
        <f>T203</f>
        <v>0</v>
      </c>
      <c r="AR202" s="196" t="s">
        <v>337</v>
      </c>
      <c r="AT202" s="197" t="s">
        <v>77</v>
      </c>
      <c r="AU202" s="197" t="s">
        <v>21</v>
      </c>
      <c r="AY202" s="196" t="s">
        <v>135</v>
      </c>
      <c r="BK202" s="198">
        <f>BK203</f>
        <v>0</v>
      </c>
    </row>
    <row r="203" spans="1:65" s="2" customFormat="1" ht="16.5" customHeight="1">
      <c r="A203" s="31"/>
      <c r="B203" s="32"/>
      <c r="C203" s="201" t="s">
        <v>340</v>
      </c>
      <c r="D203" s="201" t="s">
        <v>138</v>
      </c>
      <c r="E203" s="202" t="s">
        <v>341</v>
      </c>
      <c r="F203" s="203" t="s">
        <v>342</v>
      </c>
      <c r="G203" s="204" t="s">
        <v>297</v>
      </c>
      <c r="H203" s="205">
        <v>30</v>
      </c>
      <c r="I203" s="206"/>
      <c r="J203" s="207">
        <f>ROUND(I203*H203,2)</f>
        <v>0</v>
      </c>
      <c r="K203" s="208"/>
      <c r="L203" s="36"/>
      <c r="M203" s="226" t="s">
        <v>1</v>
      </c>
      <c r="N203" s="227" t="s">
        <v>44</v>
      </c>
      <c r="O203" s="228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3" t="s">
        <v>298</v>
      </c>
      <c r="AT203" s="213" t="s">
        <v>138</v>
      </c>
      <c r="AU203" s="213" t="s">
        <v>134</v>
      </c>
      <c r="AY203" s="14" t="s">
        <v>135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4" t="s">
        <v>134</v>
      </c>
      <c r="BK203" s="214">
        <f>ROUND(I203*H203,2)</f>
        <v>0</v>
      </c>
      <c r="BL203" s="14" t="s">
        <v>298</v>
      </c>
      <c r="BM203" s="213" t="s">
        <v>343</v>
      </c>
    </row>
    <row r="204" spans="1:65" s="2" customFormat="1" ht="7" customHeight="1">
      <c r="A204" s="31"/>
      <c r="B204" s="51"/>
      <c r="C204" s="52"/>
      <c r="D204" s="52"/>
      <c r="E204" s="52"/>
      <c r="F204" s="52"/>
      <c r="G204" s="52"/>
      <c r="H204" s="52"/>
      <c r="I204" s="149"/>
      <c r="J204" s="52"/>
      <c r="K204" s="52"/>
      <c r="L204" s="36"/>
      <c r="M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</row>
  </sheetData>
  <sheetProtection algorithmName="SHA-512" hashValue="+p6OZ9d1Gl6GMavv6ertceSgA+mUvO5y9JU9XWm2dPthuFkxIS8aUoC8Gvx0BlHliGMpd54y5TaYW9WfIZ0aow==" saltValue="A43OEF8WHmEasPlCLS3rV4UosRqHYoyB/J99kqwe4225OXKcB81hdgLOsxj+BZabPFl7ER44zErmK8Fwgkrp7g==" spinCount="100000" sheet="1" objects="1" scenarios="1" formatColumns="0" formatRows="0" autoFilter="0"/>
  <autoFilter ref="C136:K203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2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5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89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21</v>
      </c>
    </row>
    <row r="4" spans="1:46" s="1" customFormat="1" ht="25" customHeight="1">
      <c r="B4" s="17"/>
      <c r="D4" s="109" t="s">
        <v>90</v>
      </c>
      <c r="I4" s="105"/>
      <c r="L4" s="17"/>
      <c r="M4" s="110" t="s">
        <v>10</v>
      </c>
      <c r="AT4" s="14" t="s">
        <v>4</v>
      </c>
    </row>
    <row r="5" spans="1:46" s="1" customFormat="1" ht="7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Snižování energetické náročnosti panelového domu ČSA 22, Šumperk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91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344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29</v>
      </c>
      <c r="G12" s="31"/>
      <c r="H12" s="31"/>
      <c r="I12" s="114" t="s">
        <v>24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27</v>
      </c>
      <c r="E14" s="31"/>
      <c r="F14" s="31"/>
      <c r="G14" s="31"/>
      <c r="H14" s="31"/>
      <c r="I14" s="114" t="s">
        <v>28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30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31</v>
      </c>
      <c r="E17" s="31"/>
      <c r="F17" s="31"/>
      <c r="G17" s="31"/>
      <c r="H17" s="31"/>
      <c r="I17" s="114" t="s">
        <v>28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30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33</v>
      </c>
      <c r="E20" s="31"/>
      <c r="F20" s="31"/>
      <c r="G20" s="31"/>
      <c r="H20" s="31"/>
      <c r="I20" s="114" t="s">
        <v>28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>PVLK PROJECT s.r.o.</v>
      </c>
      <c r="F21" s="31"/>
      <c r="G21" s="31"/>
      <c r="H21" s="31"/>
      <c r="I21" s="114" t="s">
        <v>30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36</v>
      </c>
      <c r="E23" s="31"/>
      <c r="F23" s="31"/>
      <c r="G23" s="31"/>
      <c r="H23" s="31"/>
      <c r="I23" s="114" t="s">
        <v>28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>PVLK PROJECT s.r.o.</v>
      </c>
      <c r="F24" s="31"/>
      <c r="G24" s="31"/>
      <c r="H24" s="31"/>
      <c r="I24" s="114" t="s">
        <v>30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ROUND(J133,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26" t="s">
        <v>42</v>
      </c>
      <c r="E33" s="111" t="s">
        <v>43</v>
      </c>
      <c r="F33" s="127">
        <f>ROUND((SUM(BE133:BE184)),  2)</f>
        <v>0</v>
      </c>
      <c r="G33" s="31"/>
      <c r="H33" s="31"/>
      <c r="I33" s="128">
        <v>0.21</v>
      </c>
      <c r="J33" s="127">
        <f>ROUND(((SUM(BE133:BE184))*I33),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11" t="s">
        <v>44</v>
      </c>
      <c r="F34" s="127">
        <f>ROUND((SUM(BF133:BF184)),  2)</f>
        <v>0</v>
      </c>
      <c r="G34" s="31"/>
      <c r="H34" s="31"/>
      <c r="I34" s="128">
        <v>0.15</v>
      </c>
      <c r="J34" s="127">
        <f>ROUND(((SUM(BF133:BF184))*I34),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11" t="s">
        <v>45</v>
      </c>
      <c r="F35" s="127">
        <f>ROUND((SUM(BG133:BG184)),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1" t="s">
        <v>46</v>
      </c>
      <c r="F36" s="127">
        <f>ROUND((SUM(BH133:BH184)),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1" t="s">
        <v>47</v>
      </c>
      <c r="F37" s="127">
        <f>ROUND((SUM(BI133:BI184)),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I41" s="105"/>
      <c r="L41" s="17"/>
    </row>
    <row r="42" spans="1:31" s="1" customFormat="1" ht="14.4" customHeight="1">
      <c r="B42" s="17"/>
      <c r="I42" s="105"/>
      <c r="L42" s="17"/>
    </row>
    <row r="43" spans="1:31" s="1" customFormat="1" ht="14.4" customHeight="1">
      <c r="B43" s="17"/>
      <c r="I43" s="105"/>
      <c r="L43" s="17"/>
    </row>
    <row r="44" spans="1:31" s="1" customFormat="1" ht="14.4" customHeight="1">
      <c r="B44" s="17"/>
      <c r="I44" s="105"/>
      <c r="L44" s="17"/>
    </row>
    <row r="45" spans="1:31" s="1" customFormat="1" ht="14.4" customHeight="1">
      <c r="B45" s="17"/>
      <c r="I45" s="105"/>
      <c r="L45" s="17"/>
    </row>
    <row r="46" spans="1:31" s="1" customFormat="1" ht="14.4" customHeight="1">
      <c r="B46" s="17"/>
      <c r="I46" s="105"/>
      <c r="L46" s="17"/>
    </row>
    <row r="47" spans="1:31" s="1" customFormat="1" ht="14.4" customHeight="1">
      <c r="B47" s="17"/>
      <c r="I47" s="105"/>
      <c r="L47" s="17"/>
    </row>
    <row r="48" spans="1:31" s="1" customFormat="1" ht="14.4" customHeight="1">
      <c r="B48" s="17"/>
      <c r="I48" s="105"/>
      <c r="L48" s="17"/>
    </row>
    <row r="49" spans="1:31" s="1" customFormat="1" ht="14.4" customHeight="1">
      <c r="B49" s="17"/>
      <c r="I49" s="105"/>
      <c r="L49" s="17"/>
    </row>
    <row r="50" spans="1:31" s="2" customFormat="1" ht="14.4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3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Snižování energetické náročnosti panelového domu ČSA 22, Šumperk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0" t="str">
        <f>E9</f>
        <v>ELE2 - Elektroinstalace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114" t="s">
        <v>24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65" customHeight="1">
      <c r="A91" s="31"/>
      <c r="B91" s="32"/>
      <c r="C91" s="26" t="s">
        <v>27</v>
      </c>
      <c r="D91" s="33"/>
      <c r="E91" s="33"/>
      <c r="F91" s="24" t="str">
        <f>E15</f>
        <v xml:space="preserve"> </v>
      </c>
      <c r="G91" s="33"/>
      <c r="H91" s="33"/>
      <c r="I91" s="114" t="s">
        <v>33</v>
      </c>
      <c r="J91" s="29" t="str">
        <f>E21</f>
        <v>PVLK PROJECT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65" customHeight="1">
      <c r="A92" s="31"/>
      <c r="B92" s="32"/>
      <c r="C92" s="26" t="s">
        <v>31</v>
      </c>
      <c r="D92" s="33"/>
      <c r="E92" s="33"/>
      <c r="F92" s="24" t="str">
        <f>IF(E18="","",E18)</f>
        <v>Vyplň údaj</v>
      </c>
      <c r="G92" s="33"/>
      <c r="H92" s="33"/>
      <c r="I92" s="114" t="s">
        <v>36</v>
      </c>
      <c r="J92" s="29" t="str">
        <f>E24</f>
        <v>PVLK PROJECT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94</v>
      </c>
      <c r="D94" s="154"/>
      <c r="E94" s="154"/>
      <c r="F94" s="154"/>
      <c r="G94" s="154"/>
      <c r="H94" s="154"/>
      <c r="I94" s="155"/>
      <c r="J94" s="156" t="s">
        <v>95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customHeight="1">
      <c r="A96" s="31"/>
      <c r="B96" s="32"/>
      <c r="C96" s="157" t="s">
        <v>96</v>
      </c>
      <c r="D96" s="33"/>
      <c r="E96" s="33"/>
      <c r="F96" s="33"/>
      <c r="G96" s="33"/>
      <c r="H96" s="33"/>
      <c r="I96" s="112"/>
      <c r="J96" s="81">
        <f>J133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2:12" s="9" customFormat="1" ht="25" customHeight="1">
      <c r="B97" s="158"/>
      <c r="C97" s="159"/>
      <c r="D97" s="160" t="s">
        <v>98</v>
      </c>
      <c r="E97" s="161"/>
      <c r="F97" s="161"/>
      <c r="G97" s="161"/>
      <c r="H97" s="161"/>
      <c r="I97" s="162"/>
      <c r="J97" s="163">
        <f>J134</f>
        <v>0</v>
      </c>
      <c r="K97" s="159"/>
      <c r="L97" s="164"/>
    </row>
    <row r="98" spans="2:12" s="10" customFormat="1" ht="19.899999999999999" customHeight="1">
      <c r="B98" s="165"/>
      <c r="C98" s="166"/>
      <c r="D98" s="167" t="s">
        <v>99</v>
      </c>
      <c r="E98" s="168"/>
      <c r="F98" s="168"/>
      <c r="G98" s="168"/>
      <c r="H98" s="168"/>
      <c r="I98" s="169"/>
      <c r="J98" s="170">
        <f>J135</f>
        <v>0</v>
      </c>
      <c r="K98" s="166"/>
      <c r="L98" s="171"/>
    </row>
    <row r="99" spans="2:12" s="10" customFormat="1" ht="19.899999999999999" customHeight="1">
      <c r="B99" s="165"/>
      <c r="C99" s="166"/>
      <c r="D99" s="167" t="s">
        <v>345</v>
      </c>
      <c r="E99" s="168"/>
      <c r="F99" s="168"/>
      <c r="G99" s="168"/>
      <c r="H99" s="168"/>
      <c r="I99" s="169"/>
      <c r="J99" s="170">
        <f>J137</f>
        <v>0</v>
      </c>
      <c r="K99" s="166"/>
      <c r="L99" s="171"/>
    </row>
    <row r="100" spans="2:12" s="10" customFormat="1" ht="19.899999999999999" customHeight="1">
      <c r="B100" s="165"/>
      <c r="C100" s="166"/>
      <c r="D100" s="167" t="s">
        <v>346</v>
      </c>
      <c r="E100" s="168"/>
      <c r="F100" s="168"/>
      <c r="G100" s="168"/>
      <c r="H100" s="168"/>
      <c r="I100" s="169"/>
      <c r="J100" s="170">
        <f>J140</f>
        <v>0</v>
      </c>
      <c r="K100" s="166"/>
      <c r="L100" s="171"/>
    </row>
    <row r="101" spans="2:12" s="10" customFormat="1" ht="19.899999999999999" customHeight="1">
      <c r="B101" s="165"/>
      <c r="C101" s="166"/>
      <c r="D101" s="167" t="s">
        <v>347</v>
      </c>
      <c r="E101" s="168"/>
      <c r="F101" s="168"/>
      <c r="G101" s="168"/>
      <c r="H101" s="168"/>
      <c r="I101" s="169"/>
      <c r="J101" s="170">
        <f>J143</f>
        <v>0</v>
      </c>
      <c r="K101" s="166"/>
      <c r="L101" s="171"/>
    </row>
    <row r="102" spans="2:12" s="10" customFormat="1" ht="19.899999999999999" customHeight="1">
      <c r="B102" s="165"/>
      <c r="C102" s="166"/>
      <c r="D102" s="167" t="s">
        <v>348</v>
      </c>
      <c r="E102" s="168"/>
      <c r="F102" s="168"/>
      <c r="G102" s="168"/>
      <c r="H102" s="168"/>
      <c r="I102" s="169"/>
      <c r="J102" s="170">
        <f>J146</f>
        <v>0</v>
      </c>
      <c r="K102" s="166"/>
      <c r="L102" s="171"/>
    </row>
    <row r="103" spans="2:12" s="10" customFormat="1" ht="19.899999999999999" customHeight="1">
      <c r="B103" s="165"/>
      <c r="C103" s="166"/>
      <c r="D103" s="167" t="s">
        <v>349</v>
      </c>
      <c r="E103" s="168"/>
      <c r="F103" s="168"/>
      <c r="G103" s="168"/>
      <c r="H103" s="168"/>
      <c r="I103" s="169"/>
      <c r="J103" s="170">
        <f>J149</f>
        <v>0</v>
      </c>
      <c r="K103" s="166"/>
      <c r="L103" s="171"/>
    </row>
    <row r="104" spans="2:12" s="10" customFormat="1" ht="19.899999999999999" customHeight="1">
      <c r="B104" s="165"/>
      <c r="C104" s="166"/>
      <c r="D104" s="167" t="s">
        <v>350</v>
      </c>
      <c r="E104" s="168"/>
      <c r="F104" s="168"/>
      <c r="G104" s="168"/>
      <c r="H104" s="168"/>
      <c r="I104" s="169"/>
      <c r="J104" s="170">
        <f>J152</f>
        <v>0</v>
      </c>
      <c r="K104" s="166"/>
      <c r="L104" s="171"/>
    </row>
    <row r="105" spans="2:12" s="10" customFormat="1" ht="19.899999999999999" customHeight="1">
      <c r="B105" s="165"/>
      <c r="C105" s="166"/>
      <c r="D105" s="167" t="s">
        <v>351</v>
      </c>
      <c r="E105" s="168"/>
      <c r="F105" s="168"/>
      <c r="G105" s="168"/>
      <c r="H105" s="168"/>
      <c r="I105" s="169"/>
      <c r="J105" s="170">
        <f>J156</f>
        <v>0</v>
      </c>
      <c r="K105" s="166"/>
      <c r="L105" s="171"/>
    </row>
    <row r="106" spans="2:12" s="10" customFormat="1" ht="19.899999999999999" customHeight="1">
      <c r="B106" s="165"/>
      <c r="C106" s="166"/>
      <c r="D106" s="167" t="s">
        <v>112</v>
      </c>
      <c r="E106" s="168"/>
      <c r="F106" s="168"/>
      <c r="G106" s="168"/>
      <c r="H106" s="168"/>
      <c r="I106" s="169"/>
      <c r="J106" s="170">
        <f>J159</f>
        <v>0</v>
      </c>
      <c r="K106" s="166"/>
      <c r="L106" s="171"/>
    </row>
    <row r="107" spans="2:12" s="10" customFormat="1" ht="19.899999999999999" customHeight="1">
      <c r="B107" s="165"/>
      <c r="C107" s="166"/>
      <c r="D107" s="167" t="s">
        <v>113</v>
      </c>
      <c r="E107" s="168"/>
      <c r="F107" s="168"/>
      <c r="G107" s="168"/>
      <c r="H107" s="168"/>
      <c r="I107" s="169"/>
      <c r="J107" s="170">
        <f>J162</f>
        <v>0</v>
      </c>
      <c r="K107" s="166"/>
      <c r="L107" s="171"/>
    </row>
    <row r="108" spans="2:12" s="10" customFormat="1" ht="19.899999999999999" customHeight="1">
      <c r="B108" s="165"/>
      <c r="C108" s="166"/>
      <c r="D108" s="167" t="s">
        <v>352</v>
      </c>
      <c r="E108" s="168"/>
      <c r="F108" s="168"/>
      <c r="G108" s="168"/>
      <c r="H108" s="168"/>
      <c r="I108" s="169"/>
      <c r="J108" s="170">
        <f>J165</f>
        <v>0</v>
      </c>
      <c r="K108" s="166"/>
      <c r="L108" s="171"/>
    </row>
    <row r="109" spans="2:12" s="9" customFormat="1" ht="25" customHeight="1">
      <c r="B109" s="158"/>
      <c r="C109" s="159"/>
      <c r="D109" s="160" t="s">
        <v>114</v>
      </c>
      <c r="E109" s="161"/>
      <c r="F109" s="161"/>
      <c r="G109" s="161"/>
      <c r="H109" s="161"/>
      <c r="I109" s="162"/>
      <c r="J109" s="163">
        <f>J177</f>
        <v>0</v>
      </c>
      <c r="K109" s="159"/>
      <c r="L109" s="164"/>
    </row>
    <row r="110" spans="2:12" s="10" customFormat="1" ht="19.899999999999999" customHeight="1">
      <c r="B110" s="165"/>
      <c r="C110" s="166"/>
      <c r="D110" s="167" t="s">
        <v>353</v>
      </c>
      <c r="E110" s="168"/>
      <c r="F110" s="168"/>
      <c r="G110" s="168"/>
      <c r="H110" s="168"/>
      <c r="I110" s="169"/>
      <c r="J110" s="170">
        <f>J178</f>
        <v>0</v>
      </c>
      <c r="K110" s="166"/>
      <c r="L110" s="171"/>
    </row>
    <row r="111" spans="2:12" s="10" customFormat="1" ht="19.899999999999999" customHeight="1">
      <c r="B111" s="165"/>
      <c r="C111" s="166"/>
      <c r="D111" s="167" t="s">
        <v>354</v>
      </c>
      <c r="E111" s="168"/>
      <c r="F111" s="168"/>
      <c r="G111" s="168"/>
      <c r="H111" s="168"/>
      <c r="I111" s="169"/>
      <c r="J111" s="170">
        <f>J180</f>
        <v>0</v>
      </c>
      <c r="K111" s="166"/>
      <c r="L111" s="171"/>
    </row>
    <row r="112" spans="2:12" s="9" customFormat="1" ht="25" customHeight="1">
      <c r="B112" s="158"/>
      <c r="C112" s="159"/>
      <c r="D112" s="160" t="s">
        <v>117</v>
      </c>
      <c r="E112" s="161"/>
      <c r="F112" s="161"/>
      <c r="G112" s="161"/>
      <c r="H112" s="161"/>
      <c r="I112" s="162"/>
      <c r="J112" s="163">
        <f>J182</f>
        <v>0</v>
      </c>
      <c r="K112" s="159"/>
      <c r="L112" s="164"/>
    </row>
    <row r="113" spans="1:31" s="10" customFormat="1" ht="19.899999999999999" customHeight="1">
      <c r="B113" s="165"/>
      <c r="C113" s="166"/>
      <c r="D113" s="167" t="s">
        <v>118</v>
      </c>
      <c r="E113" s="168"/>
      <c r="F113" s="168"/>
      <c r="G113" s="168"/>
      <c r="H113" s="168"/>
      <c r="I113" s="169"/>
      <c r="J113" s="170">
        <f>J183</f>
        <v>0</v>
      </c>
      <c r="K113" s="166"/>
      <c r="L113" s="171"/>
    </row>
    <row r="114" spans="1:31" s="2" customFormat="1" ht="21.7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7" customHeight="1">
      <c r="A115" s="31"/>
      <c r="B115" s="51"/>
      <c r="C115" s="52"/>
      <c r="D115" s="52"/>
      <c r="E115" s="52"/>
      <c r="F115" s="52"/>
      <c r="G115" s="52"/>
      <c r="H115" s="52"/>
      <c r="I115" s="149"/>
      <c r="J115" s="52"/>
      <c r="K115" s="52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7" customHeight="1">
      <c r="A119" s="31"/>
      <c r="B119" s="53"/>
      <c r="C119" s="54"/>
      <c r="D119" s="54"/>
      <c r="E119" s="54"/>
      <c r="F119" s="54"/>
      <c r="G119" s="54"/>
      <c r="H119" s="54"/>
      <c r="I119" s="152"/>
      <c r="J119" s="54"/>
      <c r="K119" s="54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5" customHeight="1">
      <c r="A120" s="31"/>
      <c r="B120" s="32"/>
      <c r="C120" s="20" t="s">
        <v>119</v>
      </c>
      <c r="D120" s="33"/>
      <c r="E120" s="33"/>
      <c r="F120" s="33"/>
      <c r="G120" s="33"/>
      <c r="H120" s="33"/>
      <c r="I120" s="112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7" customHeight="1">
      <c r="A121" s="31"/>
      <c r="B121" s="32"/>
      <c r="C121" s="33"/>
      <c r="D121" s="33"/>
      <c r="E121" s="33"/>
      <c r="F121" s="33"/>
      <c r="G121" s="33"/>
      <c r="H121" s="33"/>
      <c r="I121" s="112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16</v>
      </c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3"/>
      <c r="D123" s="33"/>
      <c r="E123" s="279" t="str">
        <f>E7</f>
        <v>Snižování energetické náročnosti panelového domu ČSA 22, Šumperk</v>
      </c>
      <c r="F123" s="280"/>
      <c r="G123" s="280"/>
      <c r="H123" s="280"/>
      <c r="I123" s="112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91</v>
      </c>
      <c r="D124" s="33"/>
      <c r="E124" s="33"/>
      <c r="F124" s="33"/>
      <c r="G124" s="33"/>
      <c r="H124" s="33"/>
      <c r="I124" s="112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>
      <c r="A125" s="31"/>
      <c r="B125" s="32"/>
      <c r="C125" s="33"/>
      <c r="D125" s="33"/>
      <c r="E125" s="250" t="str">
        <f>E9</f>
        <v>ELE2 - Elektroinstalace</v>
      </c>
      <c r="F125" s="281"/>
      <c r="G125" s="281"/>
      <c r="H125" s="281"/>
      <c r="I125" s="112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7" customHeight="1">
      <c r="A126" s="31"/>
      <c r="B126" s="32"/>
      <c r="C126" s="33"/>
      <c r="D126" s="33"/>
      <c r="E126" s="33"/>
      <c r="F126" s="33"/>
      <c r="G126" s="33"/>
      <c r="H126" s="33"/>
      <c r="I126" s="112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22</v>
      </c>
      <c r="D127" s="33"/>
      <c r="E127" s="33"/>
      <c r="F127" s="24" t="str">
        <f>F12</f>
        <v xml:space="preserve"> </v>
      </c>
      <c r="G127" s="33"/>
      <c r="H127" s="33"/>
      <c r="I127" s="114" t="s">
        <v>24</v>
      </c>
      <c r="J127" s="63">
        <f>IF(J12="","",J12)</f>
        <v>0</v>
      </c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7" customHeight="1">
      <c r="A128" s="31"/>
      <c r="B128" s="32"/>
      <c r="C128" s="33"/>
      <c r="D128" s="33"/>
      <c r="E128" s="33"/>
      <c r="F128" s="33"/>
      <c r="G128" s="33"/>
      <c r="H128" s="33"/>
      <c r="I128" s="112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25.65" customHeight="1">
      <c r="A129" s="31"/>
      <c r="B129" s="32"/>
      <c r="C129" s="26" t="s">
        <v>27</v>
      </c>
      <c r="D129" s="33"/>
      <c r="E129" s="33"/>
      <c r="F129" s="24" t="str">
        <f>E15</f>
        <v xml:space="preserve"> </v>
      </c>
      <c r="G129" s="33"/>
      <c r="H129" s="33"/>
      <c r="I129" s="114" t="s">
        <v>33</v>
      </c>
      <c r="J129" s="29" t="str">
        <f>E21</f>
        <v>PVLK PROJECT s.r.o.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25.65" customHeight="1">
      <c r="A130" s="31"/>
      <c r="B130" s="32"/>
      <c r="C130" s="26" t="s">
        <v>31</v>
      </c>
      <c r="D130" s="33"/>
      <c r="E130" s="33"/>
      <c r="F130" s="24" t="str">
        <f>IF(E18="","",E18)</f>
        <v>Vyplň údaj</v>
      </c>
      <c r="G130" s="33"/>
      <c r="H130" s="33"/>
      <c r="I130" s="114" t="s">
        <v>36</v>
      </c>
      <c r="J130" s="29" t="str">
        <f>E24</f>
        <v>PVLK PROJECT s.r.o.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25" customHeight="1">
      <c r="A131" s="31"/>
      <c r="B131" s="32"/>
      <c r="C131" s="33"/>
      <c r="D131" s="33"/>
      <c r="E131" s="33"/>
      <c r="F131" s="33"/>
      <c r="G131" s="33"/>
      <c r="H131" s="33"/>
      <c r="I131" s="112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>
      <c r="A132" s="172"/>
      <c r="B132" s="173"/>
      <c r="C132" s="174" t="s">
        <v>120</v>
      </c>
      <c r="D132" s="175" t="s">
        <v>63</v>
      </c>
      <c r="E132" s="175" t="s">
        <v>59</v>
      </c>
      <c r="F132" s="175" t="s">
        <v>60</v>
      </c>
      <c r="G132" s="175" t="s">
        <v>121</v>
      </c>
      <c r="H132" s="175" t="s">
        <v>122</v>
      </c>
      <c r="I132" s="176" t="s">
        <v>123</v>
      </c>
      <c r="J132" s="177" t="s">
        <v>95</v>
      </c>
      <c r="K132" s="178" t="s">
        <v>124</v>
      </c>
      <c r="L132" s="179"/>
      <c r="M132" s="72" t="s">
        <v>1</v>
      </c>
      <c r="N132" s="73" t="s">
        <v>42</v>
      </c>
      <c r="O132" s="73" t="s">
        <v>125</v>
      </c>
      <c r="P132" s="73" t="s">
        <v>126</v>
      </c>
      <c r="Q132" s="73" t="s">
        <v>127</v>
      </c>
      <c r="R132" s="73" t="s">
        <v>128</v>
      </c>
      <c r="S132" s="73" t="s">
        <v>129</v>
      </c>
      <c r="T132" s="74" t="s">
        <v>130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pans="1:65" s="2" customFormat="1" ht="22.75" customHeight="1">
      <c r="A133" s="31"/>
      <c r="B133" s="32"/>
      <c r="C133" s="79" t="s">
        <v>131</v>
      </c>
      <c r="D133" s="33"/>
      <c r="E133" s="33"/>
      <c r="F133" s="33"/>
      <c r="G133" s="33"/>
      <c r="H133" s="33"/>
      <c r="I133" s="112"/>
      <c r="J133" s="180">
        <f>BK133</f>
        <v>0</v>
      </c>
      <c r="K133" s="33"/>
      <c r="L133" s="36"/>
      <c r="M133" s="75"/>
      <c r="N133" s="181"/>
      <c r="O133" s="76"/>
      <c r="P133" s="182">
        <f>P134+P177+P182</f>
        <v>0</v>
      </c>
      <c r="Q133" s="76"/>
      <c r="R133" s="182">
        <f>R134+R177+R182</f>
        <v>0</v>
      </c>
      <c r="S133" s="76"/>
      <c r="T133" s="183">
        <f>T134+T177+T182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77</v>
      </c>
      <c r="AU133" s="14" t="s">
        <v>97</v>
      </c>
      <c r="BK133" s="184">
        <f>BK134+BK177+BK182</f>
        <v>0</v>
      </c>
    </row>
    <row r="134" spans="1:65" s="12" customFormat="1" ht="25.9" customHeight="1">
      <c r="B134" s="185"/>
      <c r="C134" s="186"/>
      <c r="D134" s="187" t="s">
        <v>77</v>
      </c>
      <c r="E134" s="188" t="s">
        <v>132</v>
      </c>
      <c r="F134" s="188" t="s">
        <v>133</v>
      </c>
      <c r="G134" s="186"/>
      <c r="H134" s="186"/>
      <c r="I134" s="189"/>
      <c r="J134" s="190">
        <f>BK134</f>
        <v>0</v>
      </c>
      <c r="K134" s="186"/>
      <c r="L134" s="191"/>
      <c r="M134" s="192"/>
      <c r="N134" s="193"/>
      <c r="O134" s="193"/>
      <c r="P134" s="194">
        <f>P135+P137+P140+P143+P146+P149+P152+P156+P159+P162+P165</f>
        <v>0</v>
      </c>
      <c r="Q134" s="193"/>
      <c r="R134" s="194">
        <f>R135+R137+R140+R143+R146+R149+R152+R156+R159+R162+R165</f>
        <v>0</v>
      </c>
      <c r="S134" s="193"/>
      <c r="T134" s="195">
        <f>T135+T137+T140+T143+T146+T149+T152+T156+T159+T162+T165</f>
        <v>0</v>
      </c>
      <c r="AR134" s="196" t="s">
        <v>134</v>
      </c>
      <c r="AT134" s="197" t="s">
        <v>77</v>
      </c>
      <c r="AU134" s="197" t="s">
        <v>78</v>
      </c>
      <c r="AY134" s="196" t="s">
        <v>135</v>
      </c>
      <c r="BK134" s="198">
        <f>BK135+BK137+BK140+BK143+BK146+BK149+BK152+BK156+BK159+BK162+BK165</f>
        <v>0</v>
      </c>
    </row>
    <row r="135" spans="1:65" s="12" customFormat="1" ht="22.75" customHeight="1">
      <c r="B135" s="185"/>
      <c r="C135" s="186"/>
      <c r="D135" s="187" t="s">
        <v>77</v>
      </c>
      <c r="E135" s="199" t="s">
        <v>136</v>
      </c>
      <c r="F135" s="199" t="s">
        <v>137</v>
      </c>
      <c r="G135" s="186"/>
      <c r="H135" s="186"/>
      <c r="I135" s="189"/>
      <c r="J135" s="200">
        <f>BK135</f>
        <v>0</v>
      </c>
      <c r="K135" s="186"/>
      <c r="L135" s="191"/>
      <c r="M135" s="192"/>
      <c r="N135" s="193"/>
      <c r="O135" s="193"/>
      <c r="P135" s="194">
        <f>P136</f>
        <v>0</v>
      </c>
      <c r="Q135" s="193"/>
      <c r="R135" s="194">
        <f>R136</f>
        <v>0</v>
      </c>
      <c r="S135" s="193"/>
      <c r="T135" s="195">
        <f>T136</f>
        <v>0</v>
      </c>
      <c r="AR135" s="196" t="s">
        <v>134</v>
      </c>
      <c r="AT135" s="197" t="s">
        <v>77</v>
      </c>
      <c r="AU135" s="197" t="s">
        <v>21</v>
      </c>
      <c r="AY135" s="196" t="s">
        <v>135</v>
      </c>
      <c r="BK135" s="198">
        <f>BK136</f>
        <v>0</v>
      </c>
    </row>
    <row r="136" spans="1:65" s="2" customFormat="1" ht="21.75" customHeight="1">
      <c r="A136" s="31"/>
      <c r="B136" s="32"/>
      <c r="C136" s="201" t="s">
        <v>21</v>
      </c>
      <c r="D136" s="201" t="s">
        <v>138</v>
      </c>
      <c r="E136" s="202" t="s">
        <v>139</v>
      </c>
      <c r="F136" s="203" t="s">
        <v>140</v>
      </c>
      <c r="G136" s="204" t="s">
        <v>141</v>
      </c>
      <c r="H136" s="205">
        <v>1</v>
      </c>
      <c r="I136" s="206"/>
      <c r="J136" s="207">
        <f>ROUND(I136*H136,2)</f>
        <v>0</v>
      </c>
      <c r="K136" s="208"/>
      <c r="L136" s="36"/>
      <c r="M136" s="209" t="s">
        <v>1</v>
      </c>
      <c r="N136" s="210" t="s">
        <v>44</v>
      </c>
      <c r="O136" s="68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142</v>
      </c>
      <c r="AT136" s="213" t="s">
        <v>138</v>
      </c>
      <c r="AU136" s="213" t="s">
        <v>134</v>
      </c>
      <c r="AY136" s="14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134</v>
      </c>
      <c r="BK136" s="214">
        <f>ROUND(I136*H136,2)</f>
        <v>0</v>
      </c>
      <c r="BL136" s="14" t="s">
        <v>142</v>
      </c>
      <c r="BM136" s="213" t="s">
        <v>143</v>
      </c>
    </row>
    <row r="137" spans="1:65" s="12" customFormat="1" ht="22.75" customHeight="1">
      <c r="B137" s="185"/>
      <c r="C137" s="186"/>
      <c r="D137" s="187" t="s">
        <v>77</v>
      </c>
      <c r="E137" s="199" t="s">
        <v>355</v>
      </c>
      <c r="F137" s="199" t="s">
        <v>356</v>
      </c>
      <c r="G137" s="186"/>
      <c r="H137" s="186"/>
      <c r="I137" s="189"/>
      <c r="J137" s="200">
        <f>BK137</f>
        <v>0</v>
      </c>
      <c r="K137" s="186"/>
      <c r="L137" s="191"/>
      <c r="M137" s="192"/>
      <c r="N137" s="193"/>
      <c r="O137" s="193"/>
      <c r="P137" s="194">
        <f>SUM(P138:P139)</f>
        <v>0</v>
      </c>
      <c r="Q137" s="193"/>
      <c r="R137" s="194">
        <f>SUM(R138:R139)</f>
        <v>0</v>
      </c>
      <c r="S137" s="193"/>
      <c r="T137" s="195">
        <f>SUM(T138:T139)</f>
        <v>0</v>
      </c>
      <c r="AR137" s="196" t="s">
        <v>134</v>
      </c>
      <c r="AT137" s="197" t="s">
        <v>77</v>
      </c>
      <c r="AU137" s="197" t="s">
        <v>21</v>
      </c>
      <c r="AY137" s="196" t="s">
        <v>135</v>
      </c>
      <c r="BK137" s="198">
        <f>SUM(BK138:BK139)</f>
        <v>0</v>
      </c>
    </row>
    <row r="138" spans="1:65" s="2" customFormat="1" ht="21.75" customHeight="1">
      <c r="A138" s="31"/>
      <c r="B138" s="32"/>
      <c r="C138" s="201" t="s">
        <v>193</v>
      </c>
      <c r="D138" s="201" t="s">
        <v>138</v>
      </c>
      <c r="E138" s="202" t="s">
        <v>357</v>
      </c>
      <c r="F138" s="203" t="s">
        <v>358</v>
      </c>
      <c r="G138" s="204" t="s">
        <v>141</v>
      </c>
      <c r="H138" s="205">
        <v>2</v>
      </c>
      <c r="I138" s="206"/>
      <c r="J138" s="207">
        <f>ROUND(I138*H138,2)</f>
        <v>0</v>
      </c>
      <c r="K138" s="208"/>
      <c r="L138" s="36"/>
      <c r="M138" s="209" t="s">
        <v>1</v>
      </c>
      <c r="N138" s="210" t="s">
        <v>44</v>
      </c>
      <c r="O138" s="68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3" t="s">
        <v>142</v>
      </c>
      <c r="AT138" s="213" t="s">
        <v>138</v>
      </c>
      <c r="AU138" s="213" t="s">
        <v>134</v>
      </c>
      <c r="AY138" s="14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134</v>
      </c>
      <c r="BK138" s="214">
        <f>ROUND(I138*H138,2)</f>
        <v>0</v>
      </c>
      <c r="BL138" s="14" t="s">
        <v>142</v>
      </c>
      <c r="BM138" s="213" t="s">
        <v>359</v>
      </c>
    </row>
    <row r="139" spans="1:65" s="2" customFormat="1" ht="33" customHeight="1">
      <c r="A139" s="31"/>
      <c r="B139" s="32"/>
      <c r="C139" s="215" t="s">
        <v>197</v>
      </c>
      <c r="D139" s="215" t="s">
        <v>152</v>
      </c>
      <c r="E139" s="216" t="s">
        <v>360</v>
      </c>
      <c r="F139" s="217" t="s">
        <v>361</v>
      </c>
      <c r="G139" s="218" t="s">
        <v>185</v>
      </c>
      <c r="H139" s="219">
        <v>2</v>
      </c>
      <c r="I139" s="220"/>
      <c r="J139" s="221">
        <f>ROUND(I139*H139,2)</f>
        <v>0</v>
      </c>
      <c r="K139" s="222"/>
      <c r="L139" s="223"/>
      <c r="M139" s="224" t="s">
        <v>1</v>
      </c>
      <c r="N139" s="225" t="s">
        <v>44</v>
      </c>
      <c r="O139" s="68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3" t="s">
        <v>156</v>
      </c>
      <c r="AT139" s="213" t="s">
        <v>152</v>
      </c>
      <c r="AU139" s="213" t="s">
        <v>134</v>
      </c>
      <c r="AY139" s="14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134</v>
      </c>
      <c r="BK139" s="214">
        <f>ROUND(I139*H139,2)</f>
        <v>0</v>
      </c>
      <c r="BL139" s="14" t="s">
        <v>142</v>
      </c>
      <c r="BM139" s="213" t="s">
        <v>362</v>
      </c>
    </row>
    <row r="140" spans="1:65" s="12" customFormat="1" ht="22.75" customHeight="1">
      <c r="B140" s="185"/>
      <c r="C140" s="186"/>
      <c r="D140" s="187" t="s">
        <v>77</v>
      </c>
      <c r="E140" s="199" t="s">
        <v>363</v>
      </c>
      <c r="F140" s="199" t="s">
        <v>364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SUM(P141:P142)</f>
        <v>0</v>
      </c>
      <c r="Q140" s="193"/>
      <c r="R140" s="194">
        <f>SUM(R141:R142)</f>
        <v>0</v>
      </c>
      <c r="S140" s="193"/>
      <c r="T140" s="195">
        <f>SUM(T141:T142)</f>
        <v>0</v>
      </c>
      <c r="AR140" s="196" t="s">
        <v>134</v>
      </c>
      <c r="AT140" s="197" t="s">
        <v>77</v>
      </c>
      <c r="AU140" s="197" t="s">
        <v>21</v>
      </c>
      <c r="AY140" s="196" t="s">
        <v>135</v>
      </c>
      <c r="BK140" s="198">
        <f>SUM(BK141:BK142)</f>
        <v>0</v>
      </c>
    </row>
    <row r="141" spans="1:65" s="2" customFormat="1" ht="21.75" customHeight="1">
      <c r="A141" s="31"/>
      <c r="B141" s="32"/>
      <c r="C141" s="201" t="s">
        <v>164</v>
      </c>
      <c r="D141" s="201" t="s">
        <v>138</v>
      </c>
      <c r="E141" s="202" t="s">
        <v>365</v>
      </c>
      <c r="F141" s="203" t="s">
        <v>366</v>
      </c>
      <c r="G141" s="204" t="s">
        <v>149</v>
      </c>
      <c r="H141" s="205">
        <v>110</v>
      </c>
      <c r="I141" s="206"/>
      <c r="J141" s="207">
        <f>ROUND(I141*H141,2)</f>
        <v>0</v>
      </c>
      <c r="K141" s="208"/>
      <c r="L141" s="36"/>
      <c r="M141" s="209" t="s">
        <v>1</v>
      </c>
      <c r="N141" s="210" t="s">
        <v>44</v>
      </c>
      <c r="O141" s="68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142</v>
      </c>
      <c r="AT141" s="213" t="s">
        <v>138</v>
      </c>
      <c r="AU141" s="213" t="s">
        <v>134</v>
      </c>
      <c r="AY141" s="14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134</v>
      </c>
      <c r="BK141" s="214">
        <f>ROUND(I141*H141,2)</f>
        <v>0</v>
      </c>
      <c r="BL141" s="14" t="s">
        <v>142</v>
      </c>
      <c r="BM141" s="213" t="s">
        <v>367</v>
      </c>
    </row>
    <row r="142" spans="1:65" s="2" customFormat="1" ht="16.5" customHeight="1">
      <c r="A142" s="31"/>
      <c r="B142" s="32"/>
      <c r="C142" s="215" t="s">
        <v>168</v>
      </c>
      <c r="D142" s="215" t="s">
        <v>152</v>
      </c>
      <c r="E142" s="216" t="s">
        <v>368</v>
      </c>
      <c r="F142" s="217" t="s">
        <v>369</v>
      </c>
      <c r="G142" s="218" t="s">
        <v>152</v>
      </c>
      <c r="H142" s="219">
        <v>110</v>
      </c>
      <c r="I142" s="220"/>
      <c r="J142" s="221">
        <f>ROUND(I142*H142,2)</f>
        <v>0</v>
      </c>
      <c r="K142" s="222"/>
      <c r="L142" s="223"/>
      <c r="M142" s="224" t="s">
        <v>1</v>
      </c>
      <c r="N142" s="225" t="s">
        <v>44</v>
      </c>
      <c r="O142" s="68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156</v>
      </c>
      <c r="AT142" s="213" t="s">
        <v>152</v>
      </c>
      <c r="AU142" s="213" t="s">
        <v>134</v>
      </c>
      <c r="AY142" s="14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134</v>
      </c>
      <c r="BK142" s="214">
        <f>ROUND(I142*H142,2)</f>
        <v>0</v>
      </c>
      <c r="BL142" s="14" t="s">
        <v>142</v>
      </c>
      <c r="BM142" s="213" t="s">
        <v>370</v>
      </c>
    </row>
    <row r="143" spans="1:65" s="12" customFormat="1" ht="22.75" customHeight="1">
      <c r="B143" s="185"/>
      <c r="C143" s="186"/>
      <c r="D143" s="187" t="s">
        <v>77</v>
      </c>
      <c r="E143" s="199" t="s">
        <v>371</v>
      </c>
      <c r="F143" s="199" t="s">
        <v>372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SUM(P144:P145)</f>
        <v>0</v>
      </c>
      <c r="Q143" s="193"/>
      <c r="R143" s="194">
        <f>SUM(R144:R145)</f>
        <v>0</v>
      </c>
      <c r="S143" s="193"/>
      <c r="T143" s="195">
        <f>SUM(T144:T145)</f>
        <v>0</v>
      </c>
      <c r="AR143" s="196" t="s">
        <v>134</v>
      </c>
      <c r="AT143" s="197" t="s">
        <v>77</v>
      </c>
      <c r="AU143" s="197" t="s">
        <v>21</v>
      </c>
      <c r="AY143" s="196" t="s">
        <v>135</v>
      </c>
      <c r="BK143" s="198">
        <f>SUM(BK144:BK145)</f>
        <v>0</v>
      </c>
    </row>
    <row r="144" spans="1:65" s="2" customFormat="1" ht="21.75" customHeight="1">
      <c r="A144" s="31"/>
      <c r="B144" s="32"/>
      <c r="C144" s="201" t="s">
        <v>323</v>
      </c>
      <c r="D144" s="201" t="s">
        <v>138</v>
      </c>
      <c r="E144" s="202" t="s">
        <v>373</v>
      </c>
      <c r="F144" s="203" t="s">
        <v>374</v>
      </c>
      <c r="G144" s="204" t="s">
        <v>149</v>
      </c>
      <c r="H144" s="205">
        <v>210</v>
      </c>
      <c r="I144" s="206"/>
      <c r="J144" s="207">
        <f>ROUND(I144*H144,2)</f>
        <v>0</v>
      </c>
      <c r="K144" s="208"/>
      <c r="L144" s="36"/>
      <c r="M144" s="209" t="s">
        <v>1</v>
      </c>
      <c r="N144" s="210" t="s">
        <v>44</v>
      </c>
      <c r="O144" s="68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142</v>
      </c>
      <c r="AT144" s="213" t="s">
        <v>138</v>
      </c>
      <c r="AU144" s="213" t="s">
        <v>134</v>
      </c>
      <c r="AY144" s="14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134</v>
      </c>
      <c r="BK144" s="214">
        <f>ROUND(I144*H144,2)</f>
        <v>0</v>
      </c>
      <c r="BL144" s="14" t="s">
        <v>142</v>
      </c>
      <c r="BM144" s="213" t="s">
        <v>375</v>
      </c>
    </row>
    <row r="145" spans="1:65" s="2" customFormat="1" ht="16.5" customHeight="1">
      <c r="A145" s="31"/>
      <c r="B145" s="32"/>
      <c r="C145" s="215" t="s">
        <v>319</v>
      </c>
      <c r="D145" s="215" t="s">
        <v>152</v>
      </c>
      <c r="E145" s="216" t="s">
        <v>376</v>
      </c>
      <c r="F145" s="217" t="s">
        <v>377</v>
      </c>
      <c r="G145" s="218" t="s">
        <v>152</v>
      </c>
      <c r="H145" s="219">
        <v>210</v>
      </c>
      <c r="I145" s="220"/>
      <c r="J145" s="221">
        <f>ROUND(I145*H145,2)</f>
        <v>0</v>
      </c>
      <c r="K145" s="222"/>
      <c r="L145" s="223"/>
      <c r="M145" s="224" t="s">
        <v>1</v>
      </c>
      <c r="N145" s="225" t="s">
        <v>44</v>
      </c>
      <c r="O145" s="68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156</v>
      </c>
      <c r="AT145" s="213" t="s">
        <v>152</v>
      </c>
      <c r="AU145" s="213" t="s">
        <v>134</v>
      </c>
      <c r="AY145" s="14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134</v>
      </c>
      <c r="BK145" s="214">
        <f>ROUND(I145*H145,2)</f>
        <v>0</v>
      </c>
      <c r="BL145" s="14" t="s">
        <v>142</v>
      </c>
      <c r="BM145" s="213" t="s">
        <v>378</v>
      </c>
    </row>
    <row r="146" spans="1:65" s="12" customFormat="1" ht="22.75" customHeight="1">
      <c r="B146" s="185"/>
      <c r="C146" s="186"/>
      <c r="D146" s="187" t="s">
        <v>77</v>
      </c>
      <c r="E146" s="199" t="s">
        <v>379</v>
      </c>
      <c r="F146" s="199" t="s">
        <v>380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SUM(P147:P148)</f>
        <v>0</v>
      </c>
      <c r="Q146" s="193"/>
      <c r="R146" s="194">
        <f>SUM(R147:R148)</f>
        <v>0</v>
      </c>
      <c r="S146" s="193"/>
      <c r="T146" s="195">
        <f>SUM(T147:T148)</f>
        <v>0</v>
      </c>
      <c r="AR146" s="196" t="s">
        <v>134</v>
      </c>
      <c r="AT146" s="197" t="s">
        <v>77</v>
      </c>
      <c r="AU146" s="197" t="s">
        <v>21</v>
      </c>
      <c r="AY146" s="196" t="s">
        <v>135</v>
      </c>
      <c r="BK146" s="198">
        <f>SUM(BK147:BK148)</f>
        <v>0</v>
      </c>
    </row>
    <row r="147" spans="1:65" s="2" customFormat="1" ht="16.5" customHeight="1">
      <c r="A147" s="31"/>
      <c r="B147" s="32"/>
      <c r="C147" s="201" t="s">
        <v>189</v>
      </c>
      <c r="D147" s="201" t="s">
        <v>138</v>
      </c>
      <c r="E147" s="202" t="s">
        <v>381</v>
      </c>
      <c r="F147" s="203" t="s">
        <v>382</v>
      </c>
      <c r="G147" s="204" t="s">
        <v>141</v>
      </c>
      <c r="H147" s="205">
        <v>13</v>
      </c>
      <c r="I147" s="206"/>
      <c r="J147" s="207">
        <f>ROUND(I147*H147,2)</f>
        <v>0</v>
      </c>
      <c r="K147" s="208"/>
      <c r="L147" s="36"/>
      <c r="M147" s="209" t="s">
        <v>1</v>
      </c>
      <c r="N147" s="210" t="s">
        <v>44</v>
      </c>
      <c r="O147" s="68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142</v>
      </c>
      <c r="AT147" s="213" t="s">
        <v>138</v>
      </c>
      <c r="AU147" s="213" t="s">
        <v>134</v>
      </c>
      <c r="AY147" s="14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134</v>
      </c>
      <c r="BK147" s="214">
        <f>ROUND(I147*H147,2)</f>
        <v>0</v>
      </c>
      <c r="BL147" s="14" t="s">
        <v>142</v>
      </c>
      <c r="BM147" s="213" t="s">
        <v>383</v>
      </c>
    </row>
    <row r="148" spans="1:65" s="2" customFormat="1" ht="21.75" customHeight="1">
      <c r="A148" s="31"/>
      <c r="B148" s="32"/>
      <c r="C148" s="215" t="s">
        <v>191</v>
      </c>
      <c r="D148" s="215" t="s">
        <v>152</v>
      </c>
      <c r="E148" s="216" t="s">
        <v>384</v>
      </c>
      <c r="F148" s="217" t="s">
        <v>385</v>
      </c>
      <c r="G148" s="218" t="s">
        <v>185</v>
      </c>
      <c r="H148" s="219">
        <v>13</v>
      </c>
      <c r="I148" s="220"/>
      <c r="J148" s="221">
        <f>ROUND(I148*H148,2)</f>
        <v>0</v>
      </c>
      <c r="K148" s="222"/>
      <c r="L148" s="223"/>
      <c r="M148" s="224" t="s">
        <v>1</v>
      </c>
      <c r="N148" s="225" t="s">
        <v>44</v>
      </c>
      <c r="O148" s="68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156</v>
      </c>
      <c r="AT148" s="213" t="s">
        <v>152</v>
      </c>
      <c r="AU148" s="213" t="s">
        <v>134</v>
      </c>
      <c r="AY148" s="14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134</v>
      </c>
      <c r="BK148" s="214">
        <f>ROUND(I148*H148,2)</f>
        <v>0</v>
      </c>
      <c r="BL148" s="14" t="s">
        <v>142</v>
      </c>
      <c r="BM148" s="213" t="s">
        <v>386</v>
      </c>
    </row>
    <row r="149" spans="1:65" s="12" customFormat="1" ht="22.75" customHeight="1">
      <c r="B149" s="185"/>
      <c r="C149" s="186"/>
      <c r="D149" s="187" t="s">
        <v>77</v>
      </c>
      <c r="E149" s="199" t="s">
        <v>387</v>
      </c>
      <c r="F149" s="199" t="s">
        <v>388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SUM(P150:P151)</f>
        <v>0</v>
      </c>
      <c r="Q149" s="193"/>
      <c r="R149" s="194">
        <f>SUM(R150:R151)</f>
        <v>0</v>
      </c>
      <c r="S149" s="193"/>
      <c r="T149" s="195">
        <f>SUM(T150:T151)</f>
        <v>0</v>
      </c>
      <c r="AR149" s="196" t="s">
        <v>134</v>
      </c>
      <c r="AT149" s="197" t="s">
        <v>77</v>
      </c>
      <c r="AU149" s="197" t="s">
        <v>21</v>
      </c>
      <c r="AY149" s="196" t="s">
        <v>135</v>
      </c>
      <c r="BK149" s="198">
        <f>SUM(BK150:BK151)</f>
        <v>0</v>
      </c>
    </row>
    <row r="150" spans="1:65" s="2" customFormat="1" ht="16.5" customHeight="1">
      <c r="A150" s="31"/>
      <c r="B150" s="32"/>
      <c r="C150" s="201" t="s">
        <v>178</v>
      </c>
      <c r="D150" s="201" t="s">
        <v>138</v>
      </c>
      <c r="E150" s="202" t="s">
        <v>389</v>
      </c>
      <c r="F150" s="203" t="s">
        <v>390</v>
      </c>
      <c r="G150" s="204" t="s">
        <v>141</v>
      </c>
      <c r="H150" s="205">
        <v>20</v>
      </c>
      <c r="I150" s="206"/>
      <c r="J150" s="207">
        <f>ROUND(I150*H150,2)</f>
        <v>0</v>
      </c>
      <c r="K150" s="208"/>
      <c r="L150" s="36"/>
      <c r="M150" s="209" t="s">
        <v>1</v>
      </c>
      <c r="N150" s="210" t="s">
        <v>44</v>
      </c>
      <c r="O150" s="68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3" t="s">
        <v>142</v>
      </c>
      <c r="AT150" s="213" t="s">
        <v>138</v>
      </c>
      <c r="AU150" s="213" t="s">
        <v>134</v>
      </c>
      <c r="AY150" s="14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134</v>
      </c>
      <c r="BK150" s="214">
        <f>ROUND(I150*H150,2)</f>
        <v>0</v>
      </c>
      <c r="BL150" s="14" t="s">
        <v>142</v>
      </c>
      <c r="BM150" s="213" t="s">
        <v>391</v>
      </c>
    </row>
    <row r="151" spans="1:65" s="2" customFormat="1" ht="21.75" customHeight="1">
      <c r="A151" s="31"/>
      <c r="B151" s="32"/>
      <c r="C151" s="215" t="s">
        <v>182</v>
      </c>
      <c r="D151" s="215" t="s">
        <v>152</v>
      </c>
      <c r="E151" s="216" t="s">
        <v>392</v>
      </c>
      <c r="F151" s="217" t="s">
        <v>393</v>
      </c>
      <c r="G151" s="218" t="s">
        <v>185</v>
      </c>
      <c r="H151" s="219">
        <v>20</v>
      </c>
      <c r="I151" s="220"/>
      <c r="J151" s="221">
        <f>ROUND(I151*H151,2)</f>
        <v>0</v>
      </c>
      <c r="K151" s="222"/>
      <c r="L151" s="223"/>
      <c r="M151" s="224" t="s">
        <v>1</v>
      </c>
      <c r="N151" s="225" t="s">
        <v>44</v>
      </c>
      <c r="O151" s="68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156</v>
      </c>
      <c r="AT151" s="213" t="s">
        <v>152</v>
      </c>
      <c r="AU151" s="213" t="s">
        <v>134</v>
      </c>
      <c r="AY151" s="14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134</v>
      </c>
      <c r="BK151" s="214">
        <f>ROUND(I151*H151,2)</f>
        <v>0</v>
      </c>
      <c r="BL151" s="14" t="s">
        <v>142</v>
      </c>
      <c r="BM151" s="213" t="s">
        <v>394</v>
      </c>
    </row>
    <row r="152" spans="1:65" s="12" customFormat="1" ht="22.75" customHeight="1">
      <c r="B152" s="185"/>
      <c r="C152" s="186"/>
      <c r="D152" s="187" t="s">
        <v>77</v>
      </c>
      <c r="E152" s="199" t="s">
        <v>395</v>
      </c>
      <c r="F152" s="199" t="s">
        <v>396</v>
      </c>
      <c r="G152" s="186"/>
      <c r="H152" s="186"/>
      <c r="I152" s="189"/>
      <c r="J152" s="200">
        <f>BK152</f>
        <v>0</v>
      </c>
      <c r="K152" s="186"/>
      <c r="L152" s="191"/>
      <c r="M152" s="192"/>
      <c r="N152" s="193"/>
      <c r="O152" s="193"/>
      <c r="P152" s="194">
        <f>SUM(P153:P155)</f>
        <v>0</v>
      </c>
      <c r="Q152" s="193"/>
      <c r="R152" s="194">
        <f>SUM(R153:R155)</f>
        <v>0</v>
      </c>
      <c r="S152" s="193"/>
      <c r="T152" s="195">
        <f>SUM(T153:T155)</f>
        <v>0</v>
      </c>
      <c r="AR152" s="196" t="s">
        <v>134</v>
      </c>
      <c r="AT152" s="197" t="s">
        <v>77</v>
      </c>
      <c r="AU152" s="197" t="s">
        <v>21</v>
      </c>
      <c r="AY152" s="196" t="s">
        <v>135</v>
      </c>
      <c r="BK152" s="198">
        <f>SUM(BK153:BK155)</f>
        <v>0</v>
      </c>
    </row>
    <row r="153" spans="1:65" s="2" customFormat="1" ht="21.75" customHeight="1">
      <c r="A153" s="31"/>
      <c r="B153" s="32"/>
      <c r="C153" s="201" t="s">
        <v>209</v>
      </c>
      <c r="D153" s="201" t="s">
        <v>138</v>
      </c>
      <c r="E153" s="202" t="s">
        <v>397</v>
      </c>
      <c r="F153" s="203" t="s">
        <v>398</v>
      </c>
      <c r="G153" s="204" t="s">
        <v>141</v>
      </c>
      <c r="H153" s="205">
        <v>17</v>
      </c>
      <c r="I153" s="206"/>
      <c r="J153" s="207">
        <f>ROUND(I153*H153,2)</f>
        <v>0</v>
      </c>
      <c r="K153" s="208"/>
      <c r="L153" s="36"/>
      <c r="M153" s="209" t="s">
        <v>1</v>
      </c>
      <c r="N153" s="210" t="s">
        <v>44</v>
      </c>
      <c r="O153" s="68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3" t="s">
        <v>142</v>
      </c>
      <c r="AT153" s="213" t="s">
        <v>138</v>
      </c>
      <c r="AU153" s="213" t="s">
        <v>134</v>
      </c>
      <c r="AY153" s="14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134</v>
      </c>
      <c r="BK153" s="214">
        <f>ROUND(I153*H153,2)</f>
        <v>0</v>
      </c>
      <c r="BL153" s="14" t="s">
        <v>142</v>
      </c>
      <c r="BM153" s="213" t="s">
        <v>399</v>
      </c>
    </row>
    <row r="154" spans="1:65" s="2" customFormat="1" ht="44.25" customHeight="1">
      <c r="A154" s="31"/>
      <c r="B154" s="32"/>
      <c r="C154" s="215" t="s">
        <v>211</v>
      </c>
      <c r="D154" s="215" t="s">
        <v>152</v>
      </c>
      <c r="E154" s="216" t="s">
        <v>400</v>
      </c>
      <c r="F154" s="217" t="s">
        <v>401</v>
      </c>
      <c r="G154" s="218" t="s">
        <v>185</v>
      </c>
      <c r="H154" s="219">
        <v>17</v>
      </c>
      <c r="I154" s="220"/>
      <c r="J154" s="221">
        <f>ROUND(I154*H154,2)</f>
        <v>0</v>
      </c>
      <c r="K154" s="222"/>
      <c r="L154" s="223"/>
      <c r="M154" s="224" t="s">
        <v>1</v>
      </c>
      <c r="N154" s="225" t="s">
        <v>44</v>
      </c>
      <c r="O154" s="68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156</v>
      </c>
      <c r="AT154" s="213" t="s">
        <v>152</v>
      </c>
      <c r="AU154" s="213" t="s">
        <v>134</v>
      </c>
      <c r="AY154" s="14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134</v>
      </c>
      <c r="BK154" s="214">
        <f>ROUND(I154*H154,2)</f>
        <v>0</v>
      </c>
      <c r="BL154" s="14" t="s">
        <v>142</v>
      </c>
      <c r="BM154" s="213" t="s">
        <v>402</v>
      </c>
    </row>
    <row r="155" spans="1:65" s="2" customFormat="1" ht="33" customHeight="1">
      <c r="A155" s="31"/>
      <c r="B155" s="32"/>
      <c r="C155" s="215" t="s">
        <v>245</v>
      </c>
      <c r="D155" s="215" t="s">
        <v>152</v>
      </c>
      <c r="E155" s="216" t="s">
        <v>403</v>
      </c>
      <c r="F155" s="217" t="s">
        <v>404</v>
      </c>
      <c r="G155" s="218" t="s">
        <v>185</v>
      </c>
      <c r="H155" s="219">
        <v>34</v>
      </c>
      <c r="I155" s="220"/>
      <c r="J155" s="221">
        <f>ROUND(I155*H155,2)</f>
        <v>0</v>
      </c>
      <c r="K155" s="222"/>
      <c r="L155" s="223"/>
      <c r="M155" s="224" t="s">
        <v>1</v>
      </c>
      <c r="N155" s="225" t="s">
        <v>44</v>
      </c>
      <c r="O155" s="68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156</v>
      </c>
      <c r="AT155" s="213" t="s">
        <v>152</v>
      </c>
      <c r="AU155" s="213" t="s">
        <v>134</v>
      </c>
      <c r="AY155" s="14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134</v>
      </c>
      <c r="BK155" s="214">
        <f>ROUND(I155*H155,2)</f>
        <v>0</v>
      </c>
      <c r="BL155" s="14" t="s">
        <v>142</v>
      </c>
      <c r="BM155" s="213" t="s">
        <v>405</v>
      </c>
    </row>
    <row r="156" spans="1:65" s="12" customFormat="1" ht="22.75" customHeight="1">
      <c r="B156" s="185"/>
      <c r="C156" s="186"/>
      <c r="D156" s="187" t="s">
        <v>77</v>
      </c>
      <c r="E156" s="199" t="s">
        <v>406</v>
      </c>
      <c r="F156" s="199" t="s">
        <v>407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SUM(P157:P158)</f>
        <v>0</v>
      </c>
      <c r="Q156" s="193"/>
      <c r="R156" s="194">
        <f>SUM(R157:R158)</f>
        <v>0</v>
      </c>
      <c r="S156" s="193"/>
      <c r="T156" s="195">
        <f>SUM(T157:T158)</f>
        <v>0</v>
      </c>
      <c r="AR156" s="196" t="s">
        <v>134</v>
      </c>
      <c r="AT156" s="197" t="s">
        <v>77</v>
      </c>
      <c r="AU156" s="197" t="s">
        <v>21</v>
      </c>
      <c r="AY156" s="196" t="s">
        <v>135</v>
      </c>
      <c r="BK156" s="198">
        <f>SUM(BK157:BK158)</f>
        <v>0</v>
      </c>
    </row>
    <row r="157" spans="1:65" s="2" customFormat="1" ht="21.75" customHeight="1">
      <c r="A157" s="31"/>
      <c r="B157" s="32"/>
      <c r="C157" s="201" t="s">
        <v>408</v>
      </c>
      <c r="D157" s="201" t="s">
        <v>138</v>
      </c>
      <c r="E157" s="202" t="s">
        <v>409</v>
      </c>
      <c r="F157" s="203" t="s">
        <v>410</v>
      </c>
      <c r="G157" s="204" t="s">
        <v>141</v>
      </c>
      <c r="H157" s="205">
        <v>13</v>
      </c>
      <c r="I157" s="206"/>
      <c r="J157" s="207">
        <f>ROUND(I157*H157,2)</f>
        <v>0</v>
      </c>
      <c r="K157" s="208"/>
      <c r="L157" s="36"/>
      <c r="M157" s="209" t="s">
        <v>1</v>
      </c>
      <c r="N157" s="210" t="s">
        <v>44</v>
      </c>
      <c r="O157" s="68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142</v>
      </c>
      <c r="AT157" s="213" t="s">
        <v>138</v>
      </c>
      <c r="AU157" s="213" t="s">
        <v>134</v>
      </c>
      <c r="AY157" s="14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134</v>
      </c>
      <c r="BK157" s="214">
        <f>ROUND(I157*H157,2)</f>
        <v>0</v>
      </c>
      <c r="BL157" s="14" t="s">
        <v>142</v>
      </c>
      <c r="BM157" s="213" t="s">
        <v>411</v>
      </c>
    </row>
    <row r="158" spans="1:65" s="2" customFormat="1" ht="44.25" customHeight="1">
      <c r="A158" s="31"/>
      <c r="B158" s="32"/>
      <c r="C158" s="215" t="s">
        <v>207</v>
      </c>
      <c r="D158" s="215" t="s">
        <v>152</v>
      </c>
      <c r="E158" s="216" t="s">
        <v>412</v>
      </c>
      <c r="F158" s="217" t="s">
        <v>413</v>
      </c>
      <c r="G158" s="218" t="s">
        <v>185</v>
      </c>
      <c r="H158" s="219">
        <v>13</v>
      </c>
      <c r="I158" s="220"/>
      <c r="J158" s="221">
        <f>ROUND(I158*H158,2)</f>
        <v>0</v>
      </c>
      <c r="K158" s="222"/>
      <c r="L158" s="223"/>
      <c r="M158" s="224" t="s">
        <v>1</v>
      </c>
      <c r="N158" s="225" t="s">
        <v>44</v>
      </c>
      <c r="O158" s="68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3" t="s">
        <v>156</v>
      </c>
      <c r="AT158" s="213" t="s">
        <v>152</v>
      </c>
      <c r="AU158" s="213" t="s">
        <v>134</v>
      </c>
      <c r="AY158" s="14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134</v>
      </c>
      <c r="BK158" s="214">
        <f>ROUND(I158*H158,2)</f>
        <v>0</v>
      </c>
      <c r="BL158" s="14" t="s">
        <v>142</v>
      </c>
      <c r="BM158" s="213" t="s">
        <v>414</v>
      </c>
    </row>
    <row r="159" spans="1:65" s="12" customFormat="1" ht="22.75" customHeight="1">
      <c r="B159" s="185"/>
      <c r="C159" s="186"/>
      <c r="D159" s="187" t="s">
        <v>77</v>
      </c>
      <c r="E159" s="199" t="s">
        <v>292</v>
      </c>
      <c r="F159" s="199" t="s">
        <v>293</v>
      </c>
      <c r="G159" s="186"/>
      <c r="H159" s="186"/>
      <c r="I159" s="189"/>
      <c r="J159" s="200">
        <f>BK159</f>
        <v>0</v>
      </c>
      <c r="K159" s="186"/>
      <c r="L159" s="191"/>
      <c r="M159" s="192"/>
      <c r="N159" s="193"/>
      <c r="O159" s="193"/>
      <c r="P159" s="194">
        <f>SUM(P160:P161)</f>
        <v>0</v>
      </c>
      <c r="Q159" s="193"/>
      <c r="R159" s="194">
        <f>SUM(R160:R161)</f>
        <v>0</v>
      </c>
      <c r="S159" s="193"/>
      <c r="T159" s="195">
        <f>SUM(T160:T161)</f>
        <v>0</v>
      </c>
      <c r="AR159" s="196" t="s">
        <v>134</v>
      </c>
      <c r="AT159" s="197" t="s">
        <v>77</v>
      </c>
      <c r="AU159" s="197" t="s">
        <v>21</v>
      </c>
      <c r="AY159" s="196" t="s">
        <v>135</v>
      </c>
      <c r="BK159" s="198">
        <f>SUM(BK160:BK161)</f>
        <v>0</v>
      </c>
    </row>
    <row r="160" spans="1:65" s="2" customFormat="1" ht="16.5" customHeight="1">
      <c r="A160" s="31"/>
      <c r="B160" s="32"/>
      <c r="C160" s="201" t="s">
        <v>294</v>
      </c>
      <c r="D160" s="201" t="s">
        <v>138</v>
      </c>
      <c r="E160" s="202" t="s">
        <v>295</v>
      </c>
      <c r="F160" s="203" t="s">
        <v>296</v>
      </c>
      <c r="G160" s="204" t="s">
        <v>297</v>
      </c>
      <c r="H160" s="205">
        <v>23</v>
      </c>
      <c r="I160" s="206"/>
      <c r="J160" s="207">
        <f>ROUND(I160*H160,2)</f>
        <v>0</v>
      </c>
      <c r="K160" s="208"/>
      <c r="L160" s="36"/>
      <c r="M160" s="209" t="s">
        <v>1</v>
      </c>
      <c r="N160" s="210" t="s">
        <v>44</v>
      </c>
      <c r="O160" s="68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298</v>
      </c>
      <c r="AT160" s="213" t="s">
        <v>138</v>
      </c>
      <c r="AU160" s="213" t="s">
        <v>134</v>
      </c>
      <c r="AY160" s="14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134</v>
      </c>
      <c r="BK160" s="214">
        <f>ROUND(I160*H160,2)</f>
        <v>0</v>
      </c>
      <c r="BL160" s="14" t="s">
        <v>298</v>
      </c>
      <c r="BM160" s="213" t="s">
        <v>299</v>
      </c>
    </row>
    <row r="161" spans="1:65" s="2" customFormat="1" ht="21.75" customHeight="1">
      <c r="A161" s="31"/>
      <c r="B161" s="32"/>
      <c r="C161" s="215" t="s">
        <v>300</v>
      </c>
      <c r="D161" s="215" t="s">
        <v>152</v>
      </c>
      <c r="E161" s="216" t="s">
        <v>415</v>
      </c>
      <c r="F161" s="217" t="s">
        <v>302</v>
      </c>
      <c r="G161" s="218" t="s">
        <v>303</v>
      </c>
      <c r="H161" s="219">
        <v>1</v>
      </c>
      <c r="I161" s="220"/>
      <c r="J161" s="221">
        <f>ROUND(I161*H161,2)</f>
        <v>0</v>
      </c>
      <c r="K161" s="222"/>
      <c r="L161" s="223"/>
      <c r="M161" s="224" t="s">
        <v>1</v>
      </c>
      <c r="N161" s="225" t="s">
        <v>44</v>
      </c>
      <c r="O161" s="68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156</v>
      </c>
      <c r="AT161" s="213" t="s">
        <v>152</v>
      </c>
      <c r="AU161" s="213" t="s">
        <v>134</v>
      </c>
      <c r="AY161" s="14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134</v>
      </c>
      <c r="BK161" s="214">
        <f>ROUND(I161*H161,2)</f>
        <v>0</v>
      </c>
      <c r="BL161" s="14" t="s">
        <v>142</v>
      </c>
      <c r="BM161" s="213" t="s">
        <v>304</v>
      </c>
    </row>
    <row r="162" spans="1:65" s="12" customFormat="1" ht="22.75" customHeight="1">
      <c r="B162" s="185"/>
      <c r="C162" s="186"/>
      <c r="D162" s="187" t="s">
        <v>77</v>
      </c>
      <c r="E162" s="199" t="s">
        <v>305</v>
      </c>
      <c r="F162" s="199" t="s">
        <v>306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SUM(P163:P164)</f>
        <v>0</v>
      </c>
      <c r="Q162" s="193"/>
      <c r="R162" s="194">
        <f>SUM(R163:R164)</f>
        <v>0</v>
      </c>
      <c r="S162" s="193"/>
      <c r="T162" s="195">
        <f>SUM(T163:T164)</f>
        <v>0</v>
      </c>
      <c r="AR162" s="196" t="s">
        <v>134</v>
      </c>
      <c r="AT162" s="197" t="s">
        <v>77</v>
      </c>
      <c r="AU162" s="197" t="s">
        <v>21</v>
      </c>
      <c r="AY162" s="196" t="s">
        <v>135</v>
      </c>
      <c r="BK162" s="198">
        <f>SUM(BK163:BK164)</f>
        <v>0</v>
      </c>
    </row>
    <row r="163" spans="1:65" s="2" customFormat="1" ht="16.5" customHeight="1">
      <c r="A163" s="31"/>
      <c r="B163" s="32"/>
      <c r="C163" s="201" t="s">
        <v>307</v>
      </c>
      <c r="D163" s="201" t="s">
        <v>138</v>
      </c>
      <c r="E163" s="202" t="s">
        <v>295</v>
      </c>
      <c r="F163" s="203" t="s">
        <v>296</v>
      </c>
      <c r="G163" s="204" t="s">
        <v>297</v>
      </c>
      <c r="H163" s="205">
        <v>12</v>
      </c>
      <c r="I163" s="206"/>
      <c r="J163" s="207">
        <f>ROUND(I163*H163,2)</f>
        <v>0</v>
      </c>
      <c r="K163" s="208"/>
      <c r="L163" s="36"/>
      <c r="M163" s="209" t="s">
        <v>1</v>
      </c>
      <c r="N163" s="210" t="s">
        <v>44</v>
      </c>
      <c r="O163" s="68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298</v>
      </c>
      <c r="AT163" s="213" t="s">
        <v>138</v>
      </c>
      <c r="AU163" s="213" t="s">
        <v>134</v>
      </c>
      <c r="AY163" s="14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134</v>
      </c>
      <c r="BK163" s="214">
        <f>ROUND(I163*H163,2)</f>
        <v>0</v>
      </c>
      <c r="BL163" s="14" t="s">
        <v>298</v>
      </c>
      <c r="BM163" s="213" t="s">
        <v>308</v>
      </c>
    </row>
    <row r="164" spans="1:65" s="2" customFormat="1" ht="21.75" customHeight="1">
      <c r="A164" s="31"/>
      <c r="B164" s="32"/>
      <c r="C164" s="215" t="s">
        <v>309</v>
      </c>
      <c r="D164" s="215" t="s">
        <v>152</v>
      </c>
      <c r="E164" s="216" t="s">
        <v>416</v>
      </c>
      <c r="F164" s="217" t="s">
        <v>311</v>
      </c>
      <c r="G164" s="218" t="s">
        <v>303</v>
      </c>
      <c r="H164" s="219">
        <v>1</v>
      </c>
      <c r="I164" s="220"/>
      <c r="J164" s="221">
        <f>ROUND(I164*H164,2)</f>
        <v>0</v>
      </c>
      <c r="K164" s="222"/>
      <c r="L164" s="223"/>
      <c r="M164" s="224" t="s">
        <v>1</v>
      </c>
      <c r="N164" s="225" t="s">
        <v>44</v>
      </c>
      <c r="O164" s="68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156</v>
      </c>
      <c r="AT164" s="213" t="s">
        <v>152</v>
      </c>
      <c r="AU164" s="213" t="s">
        <v>134</v>
      </c>
      <c r="AY164" s="14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134</v>
      </c>
      <c r="BK164" s="214">
        <f>ROUND(I164*H164,2)</f>
        <v>0</v>
      </c>
      <c r="BL164" s="14" t="s">
        <v>142</v>
      </c>
      <c r="BM164" s="213" t="s">
        <v>312</v>
      </c>
    </row>
    <row r="165" spans="1:65" s="12" customFormat="1" ht="22.75" customHeight="1">
      <c r="B165" s="185"/>
      <c r="C165" s="186"/>
      <c r="D165" s="187" t="s">
        <v>77</v>
      </c>
      <c r="E165" s="199" t="s">
        <v>417</v>
      </c>
      <c r="F165" s="199" t="s">
        <v>418</v>
      </c>
      <c r="G165" s="186"/>
      <c r="H165" s="186"/>
      <c r="I165" s="189"/>
      <c r="J165" s="200">
        <f>BK165</f>
        <v>0</v>
      </c>
      <c r="K165" s="186"/>
      <c r="L165" s="191"/>
      <c r="M165" s="192"/>
      <c r="N165" s="193"/>
      <c r="O165" s="193"/>
      <c r="P165" s="194">
        <f>SUM(P166:P176)</f>
        <v>0</v>
      </c>
      <c r="Q165" s="193"/>
      <c r="R165" s="194">
        <f>SUM(R166:R176)</f>
        <v>0</v>
      </c>
      <c r="S165" s="193"/>
      <c r="T165" s="195">
        <f>SUM(T166:T176)</f>
        <v>0</v>
      </c>
      <c r="AR165" s="196" t="s">
        <v>337</v>
      </c>
      <c r="AT165" s="197" t="s">
        <v>77</v>
      </c>
      <c r="AU165" s="197" t="s">
        <v>21</v>
      </c>
      <c r="AY165" s="196" t="s">
        <v>135</v>
      </c>
      <c r="BK165" s="198">
        <f>SUM(BK166:BK176)</f>
        <v>0</v>
      </c>
    </row>
    <row r="166" spans="1:65" s="2" customFormat="1" ht="16.5" customHeight="1">
      <c r="A166" s="31"/>
      <c r="B166" s="32"/>
      <c r="C166" s="201" t="s">
        <v>249</v>
      </c>
      <c r="D166" s="201" t="s">
        <v>138</v>
      </c>
      <c r="E166" s="202" t="s">
        <v>295</v>
      </c>
      <c r="F166" s="203" t="s">
        <v>296</v>
      </c>
      <c r="G166" s="204" t="s">
        <v>297</v>
      </c>
      <c r="H166" s="205">
        <v>14</v>
      </c>
      <c r="I166" s="206"/>
      <c r="J166" s="207">
        <f t="shared" ref="J166:J176" si="0">ROUND(I166*H166,2)</f>
        <v>0</v>
      </c>
      <c r="K166" s="208"/>
      <c r="L166" s="36"/>
      <c r="M166" s="209" t="s">
        <v>1</v>
      </c>
      <c r="N166" s="210" t="s">
        <v>44</v>
      </c>
      <c r="O166" s="68"/>
      <c r="P166" s="211">
        <f t="shared" ref="P166:P176" si="1">O166*H166</f>
        <v>0</v>
      </c>
      <c r="Q166" s="211">
        <v>0</v>
      </c>
      <c r="R166" s="211">
        <f t="shared" ref="R166:R176" si="2">Q166*H166</f>
        <v>0</v>
      </c>
      <c r="S166" s="211">
        <v>0</v>
      </c>
      <c r="T166" s="212">
        <f t="shared" ref="T166:T176" si="3"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3" t="s">
        <v>298</v>
      </c>
      <c r="AT166" s="213" t="s">
        <v>138</v>
      </c>
      <c r="AU166" s="213" t="s">
        <v>134</v>
      </c>
      <c r="AY166" s="14" t="s">
        <v>135</v>
      </c>
      <c r="BE166" s="214">
        <f t="shared" ref="BE166:BE176" si="4">IF(N166="základní",J166,0)</f>
        <v>0</v>
      </c>
      <c r="BF166" s="214">
        <f t="shared" ref="BF166:BF176" si="5">IF(N166="snížená",J166,0)</f>
        <v>0</v>
      </c>
      <c r="BG166" s="214">
        <f t="shared" ref="BG166:BG176" si="6">IF(N166="zákl. přenesená",J166,0)</f>
        <v>0</v>
      </c>
      <c r="BH166" s="214">
        <f t="shared" ref="BH166:BH176" si="7">IF(N166="sníž. přenesená",J166,0)</f>
        <v>0</v>
      </c>
      <c r="BI166" s="214">
        <f t="shared" ref="BI166:BI176" si="8">IF(N166="nulová",J166,0)</f>
        <v>0</v>
      </c>
      <c r="BJ166" s="14" t="s">
        <v>134</v>
      </c>
      <c r="BK166" s="214">
        <f t="shared" ref="BK166:BK176" si="9">ROUND(I166*H166,2)</f>
        <v>0</v>
      </c>
      <c r="BL166" s="14" t="s">
        <v>298</v>
      </c>
      <c r="BM166" s="213" t="s">
        <v>419</v>
      </c>
    </row>
    <row r="167" spans="1:65" s="2" customFormat="1" ht="21.75" customHeight="1">
      <c r="A167" s="31"/>
      <c r="B167" s="32"/>
      <c r="C167" s="215" t="s">
        <v>276</v>
      </c>
      <c r="D167" s="215" t="s">
        <v>152</v>
      </c>
      <c r="E167" s="216" t="s">
        <v>420</v>
      </c>
      <c r="F167" s="217" t="s">
        <v>421</v>
      </c>
      <c r="G167" s="218" t="s">
        <v>185</v>
      </c>
      <c r="H167" s="219">
        <v>1</v>
      </c>
      <c r="I167" s="220"/>
      <c r="J167" s="221">
        <f t="shared" si="0"/>
        <v>0</v>
      </c>
      <c r="K167" s="222"/>
      <c r="L167" s="223"/>
      <c r="M167" s="224" t="s">
        <v>1</v>
      </c>
      <c r="N167" s="225" t="s">
        <v>44</v>
      </c>
      <c r="O167" s="68"/>
      <c r="P167" s="211">
        <f t="shared" si="1"/>
        <v>0</v>
      </c>
      <c r="Q167" s="211">
        <v>0</v>
      </c>
      <c r="R167" s="211">
        <f t="shared" si="2"/>
        <v>0</v>
      </c>
      <c r="S167" s="211">
        <v>0</v>
      </c>
      <c r="T167" s="212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3" t="s">
        <v>156</v>
      </c>
      <c r="AT167" s="213" t="s">
        <v>152</v>
      </c>
      <c r="AU167" s="213" t="s">
        <v>134</v>
      </c>
      <c r="AY167" s="14" t="s">
        <v>135</v>
      </c>
      <c r="BE167" s="214">
        <f t="shared" si="4"/>
        <v>0</v>
      </c>
      <c r="BF167" s="214">
        <f t="shared" si="5"/>
        <v>0</v>
      </c>
      <c r="BG167" s="214">
        <f t="shared" si="6"/>
        <v>0</v>
      </c>
      <c r="BH167" s="214">
        <f t="shared" si="7"/>
        <v>0</v>
      </c>
      <c r="BI167" s="214">
        <f t="shared" si="8"/>
        <v>0</v>
      </c>
      <c r="BJ167" s="14" t="s">
        <v>134</v>
      </c>
      <c r="BK167" s="214">
        <f t="shared" si="9"/>
        <v>0</v>
      </c>
      <c r="BL167" s="14" t="s">
        <v>142</v>
      </c>
      <c r="BM167" s="213" t="s">
        <v>422</v>
      </c>
    </row>
    <row r="168" spans="1:65" s="2" customFormat="1" ht="16.5" customHeight="1">
      <c r="A168" s="31"/>
      <c r="B168" s="32"/>
      <c r="C168" s="215" t="s">
        <v>235</v>
      </c>
      <c r="D168" s="215" t="s">
        <v>152</v>
      </c>
      <c r="E168" s="216" t="s">
        <v>423</v>
      </c>
      <c r="F168" s="217" t="s">
        <v>424</v>
      </c>
      <c r="G168" s="218" t="s">
        <v>185</v>
      </c>
      <c r="H168" s="219">
        <v>1</v>
      </c>
      <c r="I168" s="220"/>
      <c r="J168" s="221">
        <f t="shared" si="0"/>
        <v>0</v>
      </c>
      <c r="K168" s="222"/>
      <c r="L168" s="223"/>
      <c r="M168" s="224" t="s">
        <v>1</v>
      </c>
      <c r="N168" s="225" t="s">
        <v>44</v>
      </c>
      <c r="O168" s="68"/>
      <c r="P168" s="211">
        <f t="shared" si="1"/>
        <v>0</v>
      </c>
      <c r="Q168" s="211">
        <v>0</v>
      </c>
      <c r="R168" s="211">
        <f t="shared" si="2"/>
        <v>0</v>
      </c>
      <c r="S168" s="211">
        <v>0</v>
      </c>
      <c r="T168" s="212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156</v>
      </c>
      <c r="AT168" s="213" t="s">
        <v>152</v>
      </c>
      <c r="AU168" s="213" t="s">
        <v>134</v>
      </c>
      <c r="AY168" s="14" t="s">
        <v>135</v>
      </c>
      <c r="BE168" s="214">
        <f t="shared" si="4"/>
        <v>0</v>
      </c>
      <c r="BF168" s="214">
        <f t="shared" si="5"/>
        <v>0</v>
      </c>
      <c r="BG168" s="214">
        <f t="shared" si="6"/>
        <v>0</v>
      </c>
      <c r="BH168" s="214">
        <f t="shared" si="7"/>
        <v>0</v>
      </c>
      <c r="BI168" s="214">
        <f t="shared" si="8"/>
        <v>0</v>
      </c>
      <c r="BJ168" s="14" t="s">
        <v>134</v>
      </c>
      <c r="BK168" s="214">
        <f t="shared" si="9"/>
        <v>0</v>
      </c>
      <c r="BL168" s="14" t="s">
        <v>142</v>
      </c>
      <c r="BM168" s="213" t="s">
        <v>425</v>
      </c>
    </row>
    <row r="169" spans="1:65" s="2" customFormat="1" ht="16.5" customHeight="1">
      <c r="A169" s="31"/>
      <c r="B169" s="32"/>
      <c r="C169" s="215" t="s">
        <v>239</v>
      </c>
      <c r="D169" s="215" t="s">
        <v>152</v>
      </c>
      <c r="E169" s="216" t="s">
        <v>426</v>
      </c>
      <c r="F169" s="217" t="s">
        <v>427</v>
      </c>
      <c r="G169" s="218" t="s">
        <v>185</v>
      </c>
      <c r="H169" s="219">
        <v>1</v>
      </c>
      <c r="I169" s="220"/>
      <c r="J169" s="221">
        <f t="shared" si="0"/>
        <v>0</v>
      </c>
      <c r="K169" s="222"/>
      <c r="L169" s="223"/>
      <c r="M169" s="224" t="s">
        <v>1</v>
      </c>
      <c r="N169" s="225" t="s">
        <v>44</v>
      </c>
      <c r="O169" s="68"/>
      <c r="P169" s="211">
        <f t="shared" si="1"/>
        <v>0</v>
      </c>
      <c r="Q169" s="211">
        <v>0</v>
      </c>
      <c r="R169" s="211">
        <f t="shared" si="2"/>
        <v>0</v>
      </c>
      <c r="S169" s="211">
        <v>0</v>
      </c>
      <c r="T169" s="212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3" t="s">
        <v>156</v>
      </c>
      <c r="AT169" s="213" t="s">
        <v>152</v>
      </c>
      <c r="AU169" s="213" t="s">
        <v>134</v>
      </c>
      <c r="AY169" s="14" t="s">
        <v>135</v>
      </c>
      <c r="BE169" s="214">
        <f t="shared" si="4"/>
        <v>0</v>
      </c>
      <c r="BF169" s="214">
        <f t="shared" si="5"/>
        <v>0</v>
      </c>
      <c r="BG169" s="214">
        <f t="shared" si="6"/>
        <v>0</v>
      </c>
      <c r="BH169" s="214">
        <f t="shared" si="7"/>
        <v>0</v>
      </c>
      <c r="BI169" s="214">
        <f t="shared" si="8"/>
        <v>0</v>
      </c>
      <c r="BJ169" s="14" t="s">
        <v>134</v>
      </c>
      <c r="BK169" s="214">
        <f t="shared" si="9"/>
        <v>0</v>
      </c>
      <c r="BL169" s="14" t="s">
        <v>142</v>
      </c>
      <c r="BM169" s="213" t="s">
        <v>428</v>
      </c>
    </row>
    <row r="170" spans="1:65" s="2" customFormat="1" ht="21.75" customHeight="1">
      <c r="A170" s="31"/>
      <c r="B170" s="32"/>
      <c r="C170" s="215" t="s">
        <v>429</v>
      </c>
      <c r="D170" s="215" t="s">
        <v>152</v>
      </c>
      <c r="E170" s="216" t="s">
        <v>430</v>
      </c>
      <c r="F170" s="217" t="s">
        <v>431</v>
      </c>
      <c r="G170" s="218" t="s">
        <v>185</v>
      </c>
      <c r="H170" s="219">
        <v>1</v>
      </c>
      <c r="I170" s="220"/>
      <c r="J170" s="221">
        <f t="shared" si="0"/>
        <v>0</v>
      </c>
      <c r="K170" s="222"/>
      <c r="L170" s="223"/>
      <c r="M170" s="224" t="s">
        <v>1</v>
      </c>
      <c r="N170" s="225" t="s">
        <v>44</v>
      </c>
      <c r="O170" s="68"/>
      <c r="P170" s="211">
        <f t="shared" si="1"/>
        <v>0</v>
      </c>
      <c r="Q170" s="211">
        <v>0</v>
      </c>
      <c r="R170" s="211">
        <f t="shared" si="2"/>
        <v>0</v>
      </c>
      <c r="S170" s="211">
        <v>0</v>
      </c>
      <c r="T170" s="212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156</v>
      </c>
      <c r="AT170" s="213" t="s">
        <v>152</v>
      </c>
      <c r="AU170" s="213" t="s">
        <v>134</v>
      </c>
      <c r="AY170" s="14" t="s">
        <v>135</v>
      </c>
      <c r="BE170" s="214">
        <f t="shared" si="4"/>
        <v>0</v>
      </c>
      <c r="BF170" s="214">
        <f t="shared" si="5"/>
        <v>0</v>
      </c>
      <c r="BG170" s="214">
        <f t="shared" si="6"/>
        <v>0</v>
      </c>
      <c r="BH170" s="214">
        <f t="shared" si="7"/>
        <v>0</v>
      </c>
      <c r="BI170" s="214">
        <f t="shared" si="8"/>
        <v>0</v>
      </c>
      <c r="BJ170" s="14" t="s">
        <v>134</v>
      </c>
      <c r="BK170" s="214">
        <f t="shared" si="9"/>
        <v>0</v>
      </c>
      <c r="BL170" s="14" t="s">
        <v>142</v>
      </c>
      <c r="BM170" s="213" t="s">
        <v>432</v>
      </c>
    </row>
    <row r="171" spans="1:65" s="2" customFormat="1" ht="33" customHeight="1">
      <c r="A171" s="31"/>
      <c r="B171" s="32"/>
      <c r="C171" s="215" t="s">
        <v>241</v>
      </c>
      <c r="D171" s="215" t="s">
        <v>152</v>
      </c>
      <c r="E171" s="216" t="s">
        <v>433</v>
      </c>
      <c r="F171" s="217" t="s">
        <v>434</v>
      </c>
      <c r="G171" s="218" t="s">
        <v>185</v>
      </c>
      <c r="H171" s="219">
        <v>3</v>
      </c>
      <c r="I171" s="220"/>
      <c r="J171" s="221">
        <f t="shared" si="0"/>
        <v>0</v>
      </c>
      <c r="K171" s="222"/>
      <c r="L171" s="223"/>
      <c r="M171" s="224" t="s">
        <v>1</v>
      </c>
      <c r="N171" s="225" t="s">
        <v>44</v>
      </c>
      <c r="O171" s="68"/>
      <c r="P171" s="211">
        <f t="shared" si="1"/>
        <v>0</v>
      </c>
      <c r="Q171" s="211">
        <v>0</v>
      </c>
      <c r="R171" s="211">
        <f t="shared" si="2"/>
        <v>0</v>
      </c>
      <c r="S171" s="211">
        <v>0</v>
      </c>
      <c r="T171" s="212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3" t="s">
        <v>156</v>
      </c>
      <c r="AT171" s="213" t="s">
        <v>152</v>
      </c>
      <c r="AU171" s="213" t="s">
        <v>134</v>
      </c>
      <c r="AY171" s="14" t="s">
        <v>135</v>
      </c>
      <c r="BE171" s="214">
        <f t="shared" si="4"/>
        <v>0</v>
      </c>
      <c r="BF171" s="214">
        <f t="shared" si="5"/>
        <v>0</v>
      </c>
      <c r="BG171" s="214">
        <f t="shared" si="6"/>
        <v>0</v>
      </c>
      <c r="BH171" s="214">
        <f t="shared" si="7"/>
        <v>0</v>
      </c>
      <c r="BI171" s="214">
        <f t="shared" si="8"/>
        <v>0</v>
      </c>
      <c r="BJ171" s="14" t="s">
        <v>134</v>
      </c>
      <c r="BK171" s="214">
        <f t="shared" si="9"/>
        <v>0</v>
      </c>
      <c r="BL171" s="14" t="s">
        <v>142</v>
      </c>
      <c r="BM171" s="213" t="s">
        <v>435</v>
      </c>
    </row>
    <row r="172" spans="1:65" s="2" customFormat="1" ht="21.75" customHeight="1">
      <c r="A172" s="31"/>
      <c r="B172" s="32"/>
      <c r="C172" s="215" t="s">
        <v>436</v>
      </c>
      <c r="D172" s="215" t="s">
        <v>152</v>
      </c>
      <c r="E172" s="216" t="s">
        <v>437</v>
      </c>
      <c r="F172" s="217" t="s">
        <v>438</v>
      </c>
      <c r="G172" s="218" t="s">
        <v>185</v>
      </c>
      <c r="H172" s="219">
        <v>3</v>
      </c>
      <c r="I172" s="220"/>
      <c r="J172" s="221">
        <f t="shared" si="0"/>
        <v>0</v>
      </c>
      <c r="K172" s="222"/>
      <c r="L172" s="223"/>
      <c r="M172" s="224" t="s">
        <v>1</v>
      </c>
      <c r="N172" s="225" t="s">
        <v>44</v>
      </c>
      <c r="O172" s="68"/>
      <c r="P172" s="211">
        <f t="shared" si="1"/>
        <v>0</v>
      </c>
      <c r="Q172" s="211">
        <v>0</v>
      </c>
      <c r="R172" s="211">
        <f t="shared" si="2"/>
        <v>0</v>
      </c>
      <c r="S172" s="211">
        <v>0</v>
      </c>
      <c r="T172" s="212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3" t="s">
        <v>156</v>
      </c>
      <c r="AT172" s="213" t="s">
        <v>152</v>
      </c>
      <c r="AU172" s="213" t="s">
        <v>134</v>
      </c>
      <c r="AY172" s="14" t="s">
        <v>135</v>
      </c>
      <c r="BE172" s="214">
        <f t="shared" si="4"/>
        <v>0</v>
      </c>
      <c r="BF172" s="214">
        <f t="shared" si="5"/>
        <v>0</v>
      </c>
      <c r="BG172" s="214">
        <f t="shared" si="6"/>
        <v>0</v>
      </c>
      <c r="BH172" s="214">
        <f t="shared" si="7"/>
        <v>0</v>
      </c>
      <c r="BI172" s="214">
        <f t="shared" si="8"/>
        <v>0</v>
      </c>
      <c r="BJ172" s="14" t="s">
        <v>134</v>
      </c>
      <c r="BK172" s="214">
        <f t="shared" si="9"/>
        <v>0</v>
      </c>
      <c r="BL172" s="14" t="s">
        <v>142</v>
      </c>
      <c r="BM172" s="213" t="s">
        <v>439</v>
      </c>
    </row>
    <row r="173" spans="1:65" s="2" customFormat="1" ht="33" customHeight="1">
      <c r="A173" s="31"/>
      <c r="B173" s="32"/>
      <c r="C173" s="215" t="s">
        <v>201</v>
      </c>
      <c r="D173" s="215" t="s">
        <v>152</v>
      </c>
      <c r="E173" s="216" t="s">
        <v>440</v>
      </c>
      <c r="F173" s="217" t="s">
        <v>441</v>
      </c>
      <c r="G173" s="218" t="s">
        <v>185</v>
      </c>
      <c r="H173" s="219">
        <v>3</v>
      </c>
      <c r="I173" s="220"/>
      <c r="J173" s="221">
        <f t="shared" si="0"/>
        <v>0</v>
      </c>
      <c r="K173" s="222"/>
      <c r="L173" s="223"/>
      <c r="M173" s="224" t="s">
        <v>1</v>
      </c>
      <c r="N173" s="225" t="s">
        <v>44</v>
      </c>
      <c r="O173" s="68"/>
      <c r="P173" s="211">
        <f t="shared" si="1"/>
        <v>0</v>
      </c>
      <c r="Q173" s="211">
        <v>0</v>
      </c>
      <c r="R173" s="211">
        <f t="shared" si="2"/>
        <v>0</v>
      </c>
      <c r="S173" s="211">
        <v>0</v>
      </c>
      <c r="T173" s="212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3" t="s">
        <v>156</v>
      </c>
      <c r="AT173" s="213" t="s">
        <v>152</v>
      </c>
      <c r="AU173" s="213" t="s">
        <v>134</v>
      </c>
      <c r="AY173" s="14" t="s">
        <v>135</v>
      </c>
      <c r="BE173" s="214">
        <f t="shared" si="4"/>
        <v>0</v>
      </c>
      <c r="BF173" s="214">
        <f t="shared" si="5"/>
        <v>0</v>
      </c>
      <c r="BG173" s="214">
        <f t="shared" si="6"/>
        <v>0</v>
      </c>
      <c r="BH173" s="214">
        <f t="shared" si="7"/>
        <v>0</v>
      </c>
      <c r="BI173" s="214">
        <f t="shared" si="8"/>
        <v>0</v>
      </c>
      <c r="BJ173" s="14" t="s">
        <v>134</v>
      </c>
      <c r="BK173" s="214">
        <f t="shared" si="9"/>
        <v>0</v>
      </c>
      <c r="BL173" s="14" t="s">
        <v>142</v>
      </c>
      <c r="BM173" s="213" t="s">
        <v>442</v>
      </c>
    </row>
    <row r="174" spans="1:65" s="2" customFormat="1" ht="16.5" customHeight="1">
      <c r="A174" s="31"/>
      <c r="B174" s="32"/>
      <c r="C174" s="215" t="s">
        <v>443</v>
      </c>
      <c r="D174" s="215" t="s">
        <v>152</v>
      </c>
      <c r="E174" s="216" t="s">
        <v>444</v>
      </c>
      <c r="F174" s="217" t="s">
        <v>445</v>
      </c>
      <c r="G174" s="218" t="s">
        <v>185</v>
      </c>
      <c r="H174" s="219">
        <v>1</v>
      </c>
      <c r="I174" s="220"/>
      <c r="J174" s="221">
        <f t="shared" si="0"/>
        <v>0</v>
      </c>
      <c r="K174" s="222"/>
      <c r="L174" s="223"/>
      <c r="M174" s="224" t="s">
        <v>1</v>
      </c>
      <c r="N174" s="225" t="s">
        <v>44</v>
      </c>
      <c r="O174" s="68"/>
      <c r="P174" s="211">
        <f t="shared" si="1"/>
        <v>0</v>
      </c>
      <c r="Q174" s="211">
        <v>0</v>
      </c>
      <c r="R174" s="211">
        <f t="shared" si="2"/>
        <v>0</v>
      </c>
      <c r="S174" s="211">
        <v>0</v>
      </c>
      <c r="T174" s="212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3" t="s">
        <v>156</v>
      </c>
      <c r="AT174" s="213" t="s">
        <v>152</v>
      </c>
      <c r="AU174" s="213" t="s">
        <v>134</v>
      </c>
      <c r="AY174" s="14" t="s">
        <v>135</v>
      </c>
      <c r="BE174" s="214">
        <f t="shared" si="4"/>
        <v>0</v>
      </c>
      <c r="BF174" s="214">
        <f t="shared" si="5"/>
        <v>0</v>
      </c>
      <c r="BG174" s="214">
        <f t="shared" si="6"/>
        <v>0</v>
      </c>
      <c r="BH174" s="214">
        <f t="shared" si="7"/>
        <v>0</v>
      </c>
      <c r="BI174" s="214">
        <f t="shared" si="8"/>
        <v>0</v>
      </c>
      <c r="BJ174" s="14" t="s">
        <v>134</v>
      </c>
      <c r="BK174" s="214">
        <f t="shared" si="9"/>
        <v>0</v>
      </c>
      <c r="BL174" s="14" t="s">
        <v>142</v>
      </c>
      <c r="BM174" s="213" t="s">
        <v>446</v>
      </c>
    </row>
    <row r="175" spans="1:65" s="2" customFormat="1" ht="21.75" customHeight="1">
      <c r="A175" s="31"/>
      <c r="B175" s="32"/>
      <c r="C175" s="215" t="s">
        <v>151</v>
      </c>
      <c r="D175" s="215" t="s">
        <v>152</v>
      </c>
      <c r="E175" s="216" t="s">
        <v>447</v>
      </c>
      <c r="F175" s="217" t="s">
        <v>448</v>
      </c>
      <c r="G175" s="218" t="s">
        <v>185</v>
      </c>
      <c r="H175" s="219">
        <v>3</v>
      </c>
      <c r="I175" s="220"/>
      <c r="J175" s="221">
        <f t="shared" si="0"/>
        <v>0</v>
      </c>
      <c r="K175" s="222"/>
      <c r="L175" s="223"/>
      <c r="M175" s="224" t="s">
        <v>1</v>
      </c>
      <c r="N175" s="225" t="s">
        <v>44</v>
      </c>
      <c r="O175" s="68"/>
      <c r="P175" s="211">
        <f t="shared" si="1"/>
        <v>0</v>
      </c>
      <c r="Q175" s="211">
        <v>0</v>
      </c>
      <c r="R175" s="211">
        <f t="shared" si="2"/>
        <v>0</v>
      </c>
      <c r="S175" s="211">
        <v>0</v>
      </c>
      <c r="T175" s="212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3" t="s">
        <v>156</v>
      </c>
      <c r="AT175" s="213" t="s">
        <v>152</v>
      </c>
      <c r="AU175" s="213" t="s">
        <v>134</v>
      </c>
      <c r="AY175" s="14" t="s">
        <v>135</v>
      </c>
      <c r="BE175" s="214">
        <f t="shared" si="4"/>
        <v>0</v>
      </c>
      <c r="BF175" s="214">
        <f t="shared" si="5"/>
        <v>0</v>
      </c>
      <c r="BG175" s="214">
        <f t="shared" si="6"/>
        <v>0</v>
      </c>
      <c r="BH175" s="214">
        <f t="shared" si="7"/>
        <v>0</v>
      </c>
      <c r="BI175" s="214">
        <f t="shared" si="8"/>
        <v>0</v>
      </c>
      <c r="BJ175" s="14" t="s">
        <v>134</v>
      </c>
      <c r="BK175" s="214">
        <f t="shared" si="9"/>
        <v>0</v>
      </c>
      <c r="BL175" s="14" t="s">
        <v>142</v>
      </c>
      <c r="BM175" s="213" t="s">
        <v>449</v>
      </c>
    </row>
    <row r="176" spans="1:65" s="2" customFormat="1" ht="21.75" customHeight="1">
      <c r="A176" s="31"/>
      <c r="B176" s="32"/>
      <c r="C176" s="215" t="s">
        <v>158</v>
      </c>
      <c r="D176" s="215" t="s">
        <v>152</v>
      </c>
      <c r="E176" s="216" t="s">
        <v>450</v>
      </c>
      <c r="F176" s="217" t="s">
        <v>451</v>
      </c>
      <c r="G176" s="218" t="s">
        <v>185</v>
      </c>
      <c r="H176" s="219">
        <v>12</v>
      </c>
      <c r="I176" s="220"/>
      <c r="J176" s="221">
        <f t="shared" si="0"/>
        <v>0</v>
      </c>
      <c r="K176" s="222"/>
      <c r="L176" s="223"/>
      <c r="M176" s="224" t="s">
        <v>1</v>
      </c>
      <c r="N176" s="225" t="s">
        <v>44</v>
      </c>
      <c r="O176" s="68"/>
      <c r="P176" s="211">
        <f t="shared" si="1"/>
        <v>0</v>
      </c>
      <c r="Q176" s="211">
        <v>0</v>
      </c>
      <c r="R176" s="211">
        <f t="shared" si="2"/>
        <v>0</v>
      </c>
      <c r="S176" s="211">
        <v>0</v>
      </c>
      <c r="T176" s="212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3" t="s">
        <v>156</v>
      </c>
      <c r="AT176" s="213" t="s">
        <v>152</v>
      </c>
      <c r="AU176" s="213" t="s">
        <v>134</v>
      </c>
      <c r="AY176" s="14" t="s">
        <v>135</v>
      </c>
      <c r="BE176" s="214">
        <f t="shared" si="4"/>
        <v>0</v>
      </c>
      <c r="BF176" s="214">
        <f t="shared" si="5"/>
        <v>0</v>
      </c>
      <c r="BG176" s="214">
        <f t="shared" si="6"/>
        <v>0</v>
      </c>
      <c r="BH176" s="214">
        <f t="shared" si="7"/>
        <v>0</v>
      </c>
      <c r="BI176" s="214">
        <f t="shared" si="8"/>
        <v>0</v>
      </c>
      <c r="BJ176" s="14" t="s">
        <v>134</v>
      </c>
      <c r="BK176" s="214">
        <f t="shared" si="9"/>
        <v>0</v>
      </c>
      <c r="BL176" s="14" t="s">
        <v>142</v>
      </c>
      <c r="BM176" s="213" t="s">
        <v>452</v>
      </c>
    </row>
    <row r="177" spans="1:65" s="12" customFormat="1" ht="25.9" customHeight="1">
      <c r="B177" s="185"/>
      <c r="C177" s="186"/>
      <c r="D177" s="187" t="s">
        <v>77</v>
      </c>
      <c r="E177" s="188" t="s">
        <v>152</v>
      </c>
      <c r="F177" s="188" t="s">
        <v>313</v>
      </c>
      <c r="G177" s="186"/>
      <c r="H177" s="186"/>
      <c r="I177" s="189"/>
      <c r="J177" s="190">
        <f>BK177</f>
        <v>0</v>
      </c>
      <c r="K177" s="186"/>
      <c r="L177" s="191"/>
      <c r="M177" s="192"/>
      <c r="N177" s="193"/>
      <c r="O177" s="193"/>
      <c r="P177" s="194">
        <f>P178+P180</f>
        <v>0</v>
      </c>
      <c r="Q177" s="193"/>
      <c r="R177" s="194">
        <f>R178+R180</f>
        <v>0</v>
      </c>
      <c r="S177" s="193"/>
      <c r="T177" s="195">
        <f>T178+T180</f>
        <v>0</v>
      </c>
      <c r="AR177" s="196" t="s">
        <v>314</v>
      </c>
      <c r="AT177" s="197" t="s">
        <v>77</v>
      </c>
      <c r="AU177" s="197" t="s">
        <v>78</v>
      </c>
      <c r="AY177" s="196" t="s">
        <v>135</v>
      </c>
      <c r="BK177" s="198">
        <f>BK178+BK180</f>
        <v>0</v>
      </c>
    </row>
    <row r="178" spans="1:65" s="12" customFormat="1" ht="22.75" customHeight="1">
      <c r="B178" s="185"/>
      <c r="C178" s="186"/>
      <c r="D178" s="187" t="s">
        <v>77</v>
      </c>
      <c r="E178" s="199" t="s">
        <v>453</v>
      </c>
      <c r="F178" s="199" t="s">
        <v>454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P179</f>
        <v>0</v>
      </c>
      <c r="Q178" s="193"/>
      <c r="R178" s="194">
        <f>R179</f>
        <v>0</v>
      </c>
      <c r="S178" s="193"/>
      <c r="T178" s="195">
        <f>T179</f>
        <v>0</v>
      </c>
      <c r="AR178" s="196" t="s">
        <v>314</v>
      </c>
      <c r="AT178" s="197" t="s">
        <v>77</v>
      </c>
      <c r="AU178" s="197" t="s">
        <v>21</v>
      </c>
      <c r="AY178" s="196" t="s">
        <v>135</v>
      </c>
      <c r="BK178" s="198">
        <f>BK179</f>
        <v>0</v>
      </c>
    </row>
    <row r="179" spans="1:65" s="2" customFormat="1" ht="21.75" customHeight="1">
      <c r="A179" s="31"/>
      <c r="B179" s="32"/>
      <c r="C179" s="201" t="s">
        <v>330</v>
      </c>
      <c r="D179" s="201" t="s">
        <v>138</v>
      </c>
      <c r="E179" s="202" t="s">
        <v>455</v>
      </c>
      <c r="F179" s="203" t="s">
        <v>456</v>
      </c>
      <c r="G179" s="204" t="s">
        <v>141</v>
      </c>
      <c r="H179" s="205">
        <v>20</v>
      </c>
      <c r="I179" s="206"/>
      <c r="J179" s="207">
        <f>ROUND(I179*H179,2)</f>
        <v>0</v>
      </c>
      <c r="K179" s="208"/>
      <c r="L179" s="36"/>
      <c r="M179" s="209" t="s">
        <v>1</v>
      </c>
      <c r="N179" s="210" t="s">
        <v>44</v>
      </c>
      <c r="O179" s="68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3" t="s">
        <v>319</v>
      </c>
      <c r="AT179" s="213" t="s">
        <v>138</v>
      </c>
      <c r="AU179" s="213" t="s">
        <v>134</v>
      </c>
      <c r="AY179" s="14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134</v>
      </c>
      <c r="BK179" s="214">
        <f>ROUND(I179*H179,2)</f>
        <v>0</v>
      </c>
      <c r="BL179" s="14" t="s">
        <v>319</v>
      </c>
      <c r="BM179" s="213" t="s">
        <v>457</v>
      </c>
    </row>
    <row r="180" spans="1:65" s="12" customFormat="1" ht="22.75" customHeight="1">
      <c r="B180" s="185"/>
      <c r="C180" s="186"/>
      <c r="D180" s="187" t="s">
        <v>77</v>
      </c>
      <c r="E180" s="199" t="s">
        <v>458</v>
      </c>
      <c r="F180" s="199" t="s">
        <v>459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P181</f>
        <v>0</v>
      </c>
      <c r="Q180" s="193"/>
      <c r="R180" s="194">
        <f>R181</f>
        <v>0</v>
      </c>
      <c r="S180" s="193"/>
      <c r="T180" s="195">
        <f>T181</f>
        <v>0</v>
      </c>
      <c r="AR180" s="196" t="s">
        <v>314</v>
      </c>
      <c r="AT180" s="197" t="s">
        <v>77</v>
      </c>
      <c r="AU180" s="197" t="s">
        <v>21</v>
      </c>
      <c r="AY180" s="196" t="s">
        <v>135</v>
      </c>
      <c r="BK180" s="198">
        <f>BK181</f>
        <v>0</v>
      </c>
    </row>
    <row r="181" spans="1:65" s="2" customFormat="1" ht="21.75" customHeight="1">
      <c r="A181" s="31"/>
      <c r="B181" s="32"/>
      <c r="C181" s="201" t="s">
        <v>174</v>
      </c>
      <c r="D181" s="201" t="s">
        <v>138</v>
      </c>
      <c r="E181" s="202" t="s">
        <v>460</v>
      </c>
      <c r="F181" s="203" t="s">
        <v>461</v>
      </c>
      <c r="G181" s="204" t="s">
        <v>149</v>
      </c>
      <c r="H181" s="205">
        <v>130</v>
      </c>
      <c r="I181" s="206"/>
      <c r="J181" s="207">
        <f>ROUND(I181*H181,2)</f>
        <v>0</v>
      </c>
      <c r="K181" s="208"/>
      <c r="L181" s="36"/>
      <c r="M181" s="209" t="s">
        <v>1</v>
      </c>
      <c r="N181" s="210" t="s">
        <v>44</v>
      </c>
      <c r="O181" s="68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3" t="s">
        <v>319</v>
      </c>
      <c r="AT181" s="213" t="s">
        <v>138</v>
      </c>
      <c r="AU181" s="213" t="s">
        <v>134</v>
      </c>
      <c r="AY181" s="14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134</v>
      </c>
      <c r="BK181" s="214">
        <f>ROUND(I181*H181,2)</f>
        <v>0</v>
      </c>
      <c r="BL181" s="14" t="s">
        <v>319</v>
      </c>
      <c r="BM181" s="213" t="s">
        <v>462</v>
      </c>
    </row>
    <row r="182" spans="1:65" s="12" customFormat="1" ht="25.9" customHeight="1">
      <c r="B182" s="185"/>
      <c r="C182" s="186"/>
      <c r="D182" s="187" t="s">
        <v>77</v>
      </c>
      <c r="E182" s="188" t="s">
        <v>335</v>
      </c>
      <c r="F182" s="188" t="s">
        <v>336</v>
      </c>
      <c r="G182" s="186"/>
      <c r="H182" s="186"/>
      <c r="I182" s="189"/>
      <c r="J182" s="190">
        <f>BK182</f>
        <v>0</v>
      </c>
      <c r="K182" s="186"/>
      <c r="L182" s="191"/>
      <c r="M182" s="192"/>
      <c r="N182" s="193"/>
      <c r="O182" s="193"/>
      <c r="P182" s="194">
        <f>P183</f>
        <v>0</v>
      </c>
      <c r="Q182" s="193"/>
      <c r="R182" s="194">
        <f>R183</f>
        <v>0</v>
      </c>
      <c r="S182" s="193"/>
      <c r="T182" s="195">
        <f>T183</f>
        <v>0</v>
      </c>
      <c r="AR182" s="196" t="s">
        <v>337</v>
      </c>
      <c r="AT182" s="197" t="s">
        <v>77</v>
      </c>
      <c r="AU182" s="197" t="s">
        <v>78</v>
      </c>
      <c r="AY182" s="196" t="s">
        <v>135</v>
      </c>
      <c r="BK182" s="198">
        <f>BK183</f>
        <v>0</v>
      </c>
    </row>
    <row r="183" spans="1:65" s="12" customFormat="1" ht="22.75" customHeight="1">
      <c r="B183" s="185"/>
      <c r="C183" s="186"/>
      <c r="D183" s="187" t="s">
        <v>77</v>
      </c>
      <c r="E183" s="199" t="s">
        <v>338</v>
      </c>
      <c r="F183" s="199" t="s">
        <v>339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P184</f>
        <v>0</v>
      </c>
      <c r="Q183" s="193"/>
      <c r="R183" s="194">
        <f>R184</f>
        <v>0</v>
      </c>
      <c r="S183" s="193"/>
      <c r="T183" s="195">
        <f>T184</f>
        <v>0</v>
      </c>
      <c r="AR183" s="196" t="s">
        <v>337</v>
      </c>
      <c r="AT183" s="197" t="s">
        <v>77</v>
      </c>
      <c r="AU183" s="197" t="s">
        <v>21</v>
      </c>
      <c r="AY183" s="196" t="s">
        <v>135</v>
      </c>
      <c r="BK183" s="198">
        <f>BK184</f>
        <v>0</v>
      </c>
    </row>
    <row r="184" spans="1:65" s="2" customFormat="1" ht="16.5" customHeight="1">
      <c r="A184" s="31"/>
      <c r="B184" s="32"/>
      <c r="C184" s="201" t="s">
        <v>340</v>
      </c>
      <c r="D184" s="201" t="s">
        <v>138</v>
      </c>
      <c r="E184" s="202" t="s">
        <v>341</v>
      </c>
      <c r="F184" s="203" t="s">
        <v>342</v>
      </c>
      <c r="G184" s="204" t="s">
        <v>297</v>
      </c>
      <c r="H184" s="205">
        <v>20</v>
      </c>
      <c r="I184" s="206"/>
      <c r="J184" s="207">
        <f>ROUND(I184*H184,2)</f>
        <v>0</v>
      </c>
      <c r="K184" s="208"/>
      <c r="L184" s="36"/>
      <c r="M184" s="226" t="s">
        <v>1</v>
      </c>
      <c r="N184" s="227" t="s">
        <v>44</v>
      </c>
      <c r="O184" s="228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3" t="s">
        <v>298</v>
      </c>
      <c r="AT184" s="213" t="s">
        <v>138</v>
      </c>
      <c r="AU184" s="213" t="s">
        <v>134</v>
      </c>
      <c r="AY184" s="14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134</v>
      </c>
      <c r="BK184" s="214">
        <f>ROUND(I184*H184,2)</f>
        <v>0</v>
      </c>
      <c r="BL184" s="14" t="s">
        <v>298</v>
      </c>
      <c r="BM184" s="213" t="s">
        <v>343</v>
      </c>
    </row>
    <row r="185" spans="1:65" s="2" customFormat="1" ht="7" customHeight="1">
      <c r="A185" s="31"/>
      <c r="B185" s="51"/>
      <c r="C185" s="52"/>
      <c r="D185" s="52"/>
      <c r="E185" s="52"/>
      <c r="F185" s="52"/>
      <c r="G185" s="52"/>
      <c r="H185" s="52"/>
      <c r="I185" s="149"/>
      <c r="J185" s="52"/>
      <c r="K185" s="52"/>
      <c r="L185" s="36"/>
      <c r="M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</row>
  </sheetData>
  <sheetProtection algorithmName="SHA-512" hashValue="l5F53x181PpbZ60kveAFFCfqTS4GD13UjvhFLc/yqPxydhI6UZ3HNHux8hcbt+wTkB1mpT2x1Y8U8bXl18kmQA==" saltValue="D0ESvoOcElMB4vAolzFAcV4FHB6GaPRO0tRWmOa5CPBabKHcbouW1wS/7APuf/ALZimmIS79217fcUIBGPtGbQ==" spinCount="100000" sheet="1" objects="1" scenarios="1" formatColumns="0" formatRows="0" autoFilter="0"/>
  <autoFilter ref="C132:K184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ELE1 - Bleskosvod</vt:lpstr>
      <vt:lpstr>ELE2 - Elektroinstalace</vt:lpstr>
      <vt:lpstr>'ELE1 - Bleskosvod'!Názvy_tisku</vt:lpstr>
      <vt:lpstr>'ELE2 - Elektroinstalace'!Názvy_tisku</vt:lpstr>
      <vt:lpstr>'Rekapitulace stavby'!Názvy_tisku</vt:lpstr>
      <vt:lpstr>'ELE1 - Bleskosvod'!Oblast_tisku</vt:lpstr>
      <vt:lpstr>'ELE2 - Elektroinstalace'!Oblast_tisku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admin</cp:lastModifiedBy>
  <dcterms:created xsi:type="dcterms:W3CDTF">2020-09-22T07:16:52Z</dcterms:created>
  <dcterms:modified xsi:type="dcterms:W3CDTF">2024-06-05T06:06:16Z</dcterms:modified>
</cp:coreProperties>
</file>